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1 Bonnie" sheetId="1" r:id="rId4"/>
    <sheet state="visible" name="Q2 Shahbaz" sheetId="2" r:id="rId5"/>
    <sheet state="visible" name="Q3 Kelly" sheetId="3" r:id="rId6"/>
    <sheet state="visible" name="Q4 Mandy" sheetId="4" r:id="rId7"/>
    <sheet state="visible" name="Q5 Joshua" sheetId="5" r:id="rId8"/>
    <sheet state="visible" name="Q6 Ainsley" sheetId="6" r:id="rId9"/>
    <sheet state="visible" name="Q7 Luke" sheetId="7" r:id="rId10"/>
    <sheet state="visible" name="Q8 Tina" sheetId="8" r:id="rId11"/>
  </sheets>
  <definedNames/>
  <calcPr/>
  <extLst>
    <ext uri="GoogleSheetsCustomDataVersion2">
      <go:sheetsCustomData xmlns:go="http://customooxmlschemas.google.com/" r:id="rId12" roundtripDataChecksum="CgbKdlfxP7ECw0qK9VZj+Q7xcNF8xfRzTsMFF1nLA9s="/>
    </ext>
  </extLst>
</workbook>
</file>

<file path=xl/sharedStrings.xml><?xml version="1.0" encoding="utf-8"?>
<sst xmlns="http://schemas.openxmlformats.org/spreadsheetml/2006/main" count="102" uniqueCount="43">
  <si>
    <t>Exercise 16.6</t>
  </si>
  <si>
    <t>1. Bonnie</t>
  </si>
  <si>
    <t>Calculation of savings account balance at 30 June 2024</t>
  </si>
  <si>
    <t>Annual effective rate of interest</t>
  </si>
  <si>
    <t>Monthly effective rate of interest</t>
  </si>
  <si>
    <t>Initial balance of account</t>
  </si>
  <si>
    <t>Monthly payment amount</t>
  </si>
  <si>
    <t>Balance at 30 June 2024</t>
  </si>
  <si>
    <t>Month</t>
  </si>
  <si>
    <t>Balance before payment</t>
  </si>
  <si>
    <t>Payment</t>
  </si>
  <si>
    <t>Balance after payment</t>
  </si>
  <si>
    <t>2. Shahbaz</t>
  </si>
  <si>
    <t>Calculation of savings account balance at 31 March 2024</t>
  </si>
  <si>
    <t>New monthly payment amount</t>
  </si>
  <si>
    <t>Balance at 31 March 2024</t>
  </si>
  <si>
    <t>3. Kelly</t>
  </si>
  <si>
    <t>Calculation of debt balance at 31 December 2023</t>
  </si>
  <si>
    <t>Monthly payment (amount borrowed)</t>
  </si>
  <si>
    <t>Balance at 31 December 2023</t>
  </si>
  <si>
    <t>4. Mandy</t>
  </si>
  <si>
    <t>Calculation of savings account balance at 31 May 2024</t>
  </si>
  <si>
    <t>Quarterly effective rate of interest</t>
  </si>
  <si>
    <t>Balance at 31 May 2024</t>
  </si>
  <si>
    <t>5. Joshua</t>
  </si>
  <si>
    <t>Calculation of savings account balance at 30 June 2023</t>
  </si>
  <si>
    <t>Monthly effective rate of interest (1/1/21–31/12/21)</t>
  </si>
  <si>
    <t>Annual effective rate of interest (1/1/22 onwards)</t>
  </si>
  <si>
    <t>Monthly effective rate of interest (1/1/22 onwards)</t>
  </si>
  <si>
    <t>Balance at 30 June 2023</t>
  </si>
  <si>
    <t>6. Ainsley</t>
  </si>
  <si>
    <t>Calculation of debt balance at 30 September 2021</t>
  </si>
  <si>
    <t>Annual effective rate of interest (1/7/20–31/3/21)</t>
  </si>
  <si>
    <t>Monthly effective rate of interest (1/7/20–31/3/21)</t>
  </si>
  <si>
    <t>Monthly effective rate of interest (1/4/21 onwards)</t>
  </si>
  <si>
    <t>Balance at 30 September 2021</t>
  </si>
  <si>
    <t>7. Luke</t>
  </si>
  <si>
    <t>Calculation of savings account balance at 31 December 2024</t>
  </si>
  <si>
    <t>First monthly payment amount</t>
  </si>
  <si>
    <t>Monthly increase in payment</t>
  </si>
  <si>
    <t>Balance at 31 December 2024</t>
  </si>
  <si>
    <t>8. Tina</t>
  </si>
  <si>
    <t>Half-yearly effective rate of interest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</si>
</sst>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£&quot;#,##0.00"/>
  </numFmts>
  <fonts count="6">
    <font>
      <sz val="12.0"/>
      <color theme="1"/>
      <name val="Aptos Narrow"/>
      <scheme val="minor"/>
    </font>
    <font>
      <b/>
      <sz val="16.0"/>
      <color theme="1"/>
      <name val="Avenir"/>
    </font>
    <font>
      <sz val="12.0"/>
      <color theme="1"/>
      <name val="Avenir"/>
    </font>
    <font>
      <b/>
      <i/>
      <sz val="12.0"/>
      <color theme="1"/>
      <name val="Avenir"/>
    </font>
    <font>
      <b/>
      <u/>
      <sz val="12.0"/>
      <color theme="1"/>
      <name val="Avenir"/>
    </font>
    <font>
      <sz val="12.0"/>
      <color rgb="FF0070C0"/>
      <name val="Avenir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theme="1"/>
        <bgColor theme="1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/>
      <right/>
      <top/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quotePrefix="1" borderId="0" fillId="0" fontId="3" numFmtId="0" xfId="0" applyFont="1"/>
    <xf borderId="0" fillId="0" fontId="4" numFmtId="0" xfId="0" applyFont="1"/>
    <xf borderId="0" fillId="0" fontId="2" numFmtId="10" xfId="0" applyFont="1" applyNumberFormat="1"/>
    <xf borderId="1" fillId="2" fontId="5" numFmtId="10" xfId="0" applyBorder="1" applyFill="1" applyFont="1" applyNumberFormat="1"/>
    <xf borderId="0" fillId="0" fontId="2" numFmtId="164" xfId="0" applyFont="1" applyNumberFormat="1"/>
    <xf borderId="2" fillId="2" fontId="5" numFmtId="164" xfId="0" applyBorder="1" applyFont="1" applyNumberFormat="1"/>
    <xf borderId="3" fillId="0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/>
    </xf>
    <xf borderId="0" fillId="0" fontId="5" numFmtId="164" xfId="0" applyAlignment="1" applyFont="1" applyNumberFormat="1">
      <alignment horizontal="center"/>
    </xf>
    <xf borderId="7" fillId="0" fontId="5" numFmtId="164" xfId="0" applyAlignment="1" applyBorder="1" applyFont="1" applyNumberFormat="1">
      <alignment horizontal="center"/>
    </xf>
    <xf borderId="8" fillId="3" fontId="5" numFmtId="164" xfId="0" applyAlignment="1" applyBorder="1" applyFill="1" applyFont="1" applyNumberFormat="1">
      <alignment horizontal="center"/>
    </xf>
    <xf borderId="9" fillId="0" fontId="2" numFmtId="0" xfId="0" applyAlignment="1" applyBorder="1" applyFont="1">
      <alignment horizontal="center"/>
    </xf>
    <xf borderId="10" fillId="0" fontId="5" numFmtId="164" xfId="0" applyAlignment="1" applyBorder="1" applyFont="1" applyNumberFormat="1">
      <alignment horizontal="center"/>
    </xf>
    <xf borderId="11" fillId="4" fontId="5" numFmtId="164" xfId="0" applyAlignment="1" applyBorder="1" applyFill="1" applyFont="1" applyNumberFormat="1">
      <alignment horizontal="center"/>
    </xf>
    <xf borderId="12" fillId="4" fontId="5" numFmtId="164" xfId="0" applyAlignment="1" applyBorder="1" applyFont="1" applyNumberFormat="1">
      <alignment horizontal="center"/>
    </xf>
    <xf borderId="1" fillId="2" fontId="5" numFmtId="164" xfId="0" applyBorder="1" applyFont="1" applyNumberFormat="1"/>
    <xf borderId="11" fillId="4" fontId="2" numFmtId="0" xfId="0" applyBorder="1" applyFont="1"/>
    <xf borderId="8" fillId="2" fontId="5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4.78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2"/>
      <c r="E4" s="5">
        <v>0.047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2"/>
      <c r="E5" s="6">
        <f>(1+E4)^(1/12)-1</f>
        <v>0.003834744882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2"/>
      <c r="E6" s="7">
        <v>0.0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2"/>
      <c r="E7" s="7">
        <v>125.0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7</v>
      </c>
      <c r="C9" s="2"/>
      <c r="D9" s="2"/>
      <c r="E9" s="8">
        <f>C30</f>
        <v>2794.24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9" t="s">
        <v>8</v>
      </c>
      <c r="C11" s="10" t="s">
        <v>9</v>
      </c>
      <c r="D11" s="10" t="s">
        <v>10</v>
      </c>
      <c r="E11" s="11" t="s">
        <v>11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12">
        <v>1.0</v>
      </c>
      <c r="C12" s="13">
        <f>E6</f>
        <v>0</v>
      </c>
      <c r="D12" s="13">
        <f t="shared" ref="D12:D23" si="1">$E$7</f>
        <v>125</v>
      </c>
      <c r="E12" s="14">
        <f t="shared" ref="E12:E29" si="2">C12+D12</f>
        <v>125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2">
        <v>2.0</v>
      </c>
      <c r="C13" s="13">
        <f t="shared" ref="C13:C30" si="3">ROUND(E12*(1+$E$5),2)</f>
        <v>125.48</v>
      </c>
      <c r="D13" s="13">
        <f t="shared" si="1"/>
        <v>125</v>
      </c>
      <c r="E13" s="14">
        <f t="shared" si="2"/>
        <v>250.48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2">
        <v>3.0</v>
      </c>
      <c r="C14" s="13">
        <f t="shared" si="3"/>
        <v>251.44</v>
      </c>
      <c r="D14" s="13">
        <f t="shared" si="1"/>
        <v>125</v>
      </c>
      <c r="E14" s="14">
        <f t="shared" si="2"/>
        <v>376.44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2">
        <v>4.0</v>
      </c>
      <c r="C15" s="13">
        <f t="shared" si="3"/>
        <v>377.88</v>
      </c>
      <c r="D15" s="13">
        <f t="shared" si="1"/>
        <v>125</v>
      </c>
      <c r="E15" s="14">
        <f t="shared" si="2"/>
        <v>502.88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2">
        <v>5.0</v>
      </c>
      <c r="C16" s="13">
        <f t="shared" si="3"/>
        <v>504.81</v>
      </c>
      <c r="D16" s="13">
        <f t="shared" si="1"/>
        <v>125</v>
      </c>
      <c r="E16" s="14">
        <f t="shared" si="2"/>
        <v>629.81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2">
        <v>6.0</v>
      </c>
      <c r="C17" s="13">
        <f t="shared" si="3"/>
        <v>632.23</v>
      </c>
      <c r="D17" s="13">
        <f t="shared" si="1"/>
        <v>125</v>
      </c>
      <c r="E17" s="14">
        <f t="shared" si="2"/>
        <v>757.23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2">
        <v>7.0</v>
      </c>
      <c r="C18" s="13">
        <f t="shared" si="3"/>
        <v>760.13</v>
      </c>
      <c r="D18" s="13">
        <f t="shared" si="1"/>
        <v>125</v>
      </c>
      <c r="E18" s="14">
        <f t="shared" si="2"/>
        <v>885.13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2">
        <v>8.0</v>
      </c>
      <c r="C19" s="13">
        <f t="shared" si="3"/>
        <v>888.52</v>
      </c>
      <c r="D19" s="13">
        <f t="shared" si="1"/>
        <v>125</v>
      </c>
      <c r="E19" s="14">
        <f t="shared" si="2"/>
        <v>1013.52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2">
        <v>9.0</v>
      </c>
      <c r="C20" s="13">
        <f t="shared" si="3"/>
        <v>1017.41</v>
      </c>
      <c r="D20" s="13">
        <f t="shared" si="1"/>
        <v>125</v>
      </c>
      <c r="E20" s="14">
        <f t="shared" si="2"/>
        <v>1142.41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2">
        <v>10.0</v>
      </c>
      <c r="C21" s="13">
        <f t="shared" si="3"/>
        <v>1146.79</v>
      </c>
      <c r="D21" s="13">
        <f t="shared" si="1"/>
        <v>125</v>
      </c>
      <c r="E21" s="14">
        <f t="shared" si="2"/>
        <v>1271.79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2">
        <v>11.0</v>
      </c>
      <c r="C22" s="13">
        <f t="shared" si="3"/>
        <v>1276.67</v>
      </c>
      <c r="D22" s="13">
        <f t="shared" si="1"/>
        <v>125</v>
      </c>
      <c r="E22" s="14">
        <f t="shared" si="2"/>
        <v>1401.67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2">
        <v>12.0</v>
      </c>
      <c r="C23" s="13">
        <f t="shared" si="3"/>
        <v>1407.05</v>
      </c>
      <c r="D23" s="13">
        <f t="shared" si="1"/>
        <v>125</v>
      </c>
      <c r="E23" s="14">
        <f t="shared" si="2"/>
        <v>1532.05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2">
        <v>13.0</v>
      </c>
      <c r="C24" s="13">
        <f t="shared" si="3"/>
        <v>1537.93</v>
      </c>
      <c r="D24" s="15">
        <f>$E$7+450</f>
        <v>575</v>
      </c>
      <c r="E24" s="14">
        <f t="shared" si="2"/>
        <v>2112.93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2">
        <v>14.0</v>
      </c>
      <c r="C25" s="13">
        <f t="shared" si="3"/>
        <v>2121.03</v>
      </c>
      <c r="D25" s="13">
        <f t="shared" ref="D25:D29" si="4">$E$7</f>
        <v>125</v>
      </c>
      <c r="E25" s="14">
        <f t="shared" si="2"/>
        <v>2246.03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2">
        <v>15.0</v>
      </c>
      <c r="C26" s="13">
        <f t="shared" si="3"/>
        <v>2254.64</v>
      </c>
      <c r="D26" s="13">
        <f t="shared" si="4"/>
        <v>125</v>
      </c>
      <c r="E26" s="14">
        <f t="shared" si="2"/>
        <v>2379.64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2">
        <v>16.0</v>
      </c>
      <c r="C27" s="13">
        <f t="shared" si="3"/>
        <v>2388.77</v>
      </c>
      <c r="D27" s="13">
        <f t="shared" si="4"/>
        <v>125</v>
      </c>
      <c r="E27" s="14">
        <f t="shared" si="2"/>
        <v>2513.77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2">
        <v>17.0</v>
      </c>
      <c r="C28" s="13">
        <f t="shared" si="3"/>
        <v>2523.41</v>
      </c>
      <c r="D28" s="13">
        <f t="shared" si="4"/>
        <v>125</v>
      </c>
      <c r="E28" s="14">
        <f t="shared" si="2"/>
        <v>2648.41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2">
        <v>18.0</v>
      </c>
      <c r="C29" s="13">
        <f t="shared" si="3"/>
        <v>2658.57</v>
      </c>
      <c r="D29" s="13">
        <f t="shared" si="4"/>
        <v>125</v>
      </c>
      <c r="E29" s="14">
        <f t="shared" si="2"/>
        <v>2783.57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6">
        <v>19.0</v>
      </c>
      <c r="C30" s="17">
        <f t="shared" si="3"/>
        <v>2794.24</v>
      </c>
      <c r="D30" s="18"/>
      <c r="E30" s="1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4.78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13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2"/>
      <c r="E4" s="5">
        <v>0.0285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2"/>
      <c r="E5" s="6">
        <f>(1+E4)^(1/12)-1</f>
        <v>0.002344529965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2"/>
      <c r="E6" s="7">
        <v>0.0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2"/>
      <c r="E7" s="7">
        <v>75.0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14</v>
      </c>
      <c r="C8" s="2"/>
      <c r="D8" s="2"/>
      <c r="E8" s="20">
        <v>90.0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 t="s">
        <v>15</v>
      </c>
      <c r="C10" s="2"/>
      <c r="D10" s="2"/>
      <c r="E10" s="8">
        <f>C37</f>
        <v>1944.49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9" t="s">
        <v>8</v>
      </c>
      <c r="C12" s="10" t="s">
        <v>9</v>
      </c>
      <c r="D12" s="10" t="s">
        <v>10</v>
      </c>
      <c r="E12" s="11" t="s">
        <v>11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2">
        <v>1.0</v>
      </c>
      <c r="C13" s="13">
        <f>E6</f>
        <v>0</v>
      </c>
      <c r="D13" s="13">
        <f t="shared" ref="D13:D30" si="1">$E$7</f>
        <v>75</v>
      </c>
      <c r="E13" s="14">
        <f t="shared" ref="E13:E36" si="2">C13+D13</f>
        <v>75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2">
        <v>2.0</v>
      </c>
      <c r="C14" s="13">
        <f t="shared" ref="C14:C37" si="3">ROUND(E13*(1+$E$5),2)</f>
        <v>75.18</v>
      </c>
      <c r="D14" s="13">
        <f t="shared" si="1"/>
        <v>75</v>
      </c>
      <c r="E14" s="14">
        <f t="shared" si="2"/>
        <v>150.18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2">
        <v>3.0</v>
      </c>
      <c r="C15" s="13">
        <f t="shared" si="3"/>
        <v>150.53</v>
      </c>
      <c r="D15" s="13">
        <f t="shared" si="1"/>
        <v>75</v>
      </c>
      <c r="E15" s="14">
        <f t="shared" si="2"/>
        <v>225.53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2">
        <v>4.0</v>
      </c>
      <c r="C16" s="13">
        <f t="shared" si="3"/>
        <v>226.06</v>
      </c>
      <c r="D16" s="13">
        <f t="shared" si="1"/>
        <v>75</v>
      </c>
      <c r="E16" s="14">
        <f t="shared" si="2"/>
        <v>301.06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2">
        <v>5.0</v>
      </c>
      <c r="C17" s="13">
        <f t="shared" si="3"/>
        <v>301.77</v>
      </c>
      <c r="D17" s="13">
        <f t="shared" si="1"/>
        <v>75</v>
      </c>
      <c r="E17" s="14">
        <f t="shared" si="2"/>
        <v>376.77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2">
        <v>6.0</v>
      </c>
      <c r="C18" s="13">
        <f t="shared" si="3"/>
        <v>377.65</v>
      </c>
      <c r="D18" s="13">
        <f t="shared" si="1"/>
        <v>75</v>
      </c>
      <c r="E18" s="14">
        <f t="shared" si="2"/>
        <v>452.65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2">
        <v>7.0</v>
      </c>
      <c r="C19" s="13">
        <f t="shared" si="3"/>
        <v>453.71</v>
      </c>
      <c r="D19" s="13">
        <f t="shared" si="1"/>
        <v>75</v>
      </c>
      <c r="E19" s="14">
        <f t="shared" si="2"/>
        <v>528.71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2">
        <v>8.0</v>
      </c>
      <c r="C20" s="13">
        <f t="shared" si="3"/>
        <v>529.95</v>
      </c>
      <c r="D20" s="13">
        <f t="shared" si="1"/>
        <v>75</v>
      </c>
      <c r="E20" s="14">
        <f t="shared" si="2"/>
        <v>604.95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2">
        <v>9.0</v>
      </c>
      <c r="C21" s="13">
        <f t="shared" si="3"/>
        <v>606.37</v>
      </c>
      <c r="D21" s="13">
        <f t="shared" si="1"/>
        <v>75</v>
      </c>
      <c r="E21" s="14">
        <f t="shared" si="2"/>
        <v>681.37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2">
        <v>10.0</v>
      </c>
      <c r="C22" s="13">
        <f t="shared" si="3"/>
        <v>682.97</v>
      </c>
      <c r="D22" s="13">
        <f t="shared" si="1"/>
        <v>75</v>
      </c>
      <c r="E22" s="14">
        <f t="shared" si="2"/>
        <v>757.97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2">
        <v>11.0</v>
      </c>
      <c r="C23" s="13">
        <f t="shared" si="3"/>
        <v>759.75</v>
      </c>
      <c r="D23" s="13">
        <f t="shared" si="1"/>
        <v>75</v>
      </c>
      <c r="E23" s="14">
        <f t="shared" si="2"/>
        <v>834.75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2">
        <v>12.0</v>
      </c>
      <c r="C24" s="13">
        <f t="shared" si="3"/>
        <v>836.71</v>
      </c>
      <c r="D24" s="13">
        <f t="shared" si="1"/>
        <v>75</v>
      </c>
      <c r="E24" s="14">
        <f t="shared" si="2"/>
        <v>911.71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2">
        <v>13.0</v>
      </c>
      <c r="C25" s="13">
        <f t="shared" si="3"/>
        <v>913.85</v>
      </c>
      <c r="D25" s="13">
        <f t="shared" si="1"/>
        <v>75</v>
      </c>
      <c r="E25" s="14">
        <f t="shared" si="2"/>
        <v>988.85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2">
        <v>14.0</v>
      </c>
      <c r="C26" s="13">
        <f t="shared" si="3"/>
        <v>991.17</v>
      </c>
      <c r="D26" s="13">
        <f t="shared" si="1"/>
        <v>75</v>
      </c>
      <c r="E26" s="14">
        <f t="shared" si="2"/>
        <v>1066.17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2">
        <v>15.0</v>
      </c>
      <c r="C27" s="13">
        <f t="shared" si="3"/>
        <v>1068.67</v>
      </c>
      <c r="D27" s="13">
        <f t="shared" si="1"/>
        <v>75</v>
      </c>
      <c r="E27" s="14">
        <f t="shared" si="2"/>
        <v>1143.67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2">
        <v>16.0</v>
      </c>
      <c r="C28" s="13">
        <f t="shared" si="3"/>
        <v>1146.35</v>
      </c>
      <c r="D28" s="13">
        <f t="shared" si="1"/>
        <v>75</v>
      </c>
      <c r="E28" s="14">
        <f t="shared" si="2"/>
        <v>1221.35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2">
        <v>17.0</v>
      </c>
      <c r="C29" s="13">
        <f t="shared" si="3"/>
        <v>1224.21</v>
      </c>
      <c r="D29" s="13">
        <f t="shared" si="1"/>
        <v>75</v>
      </c>
      <c r="E29" s="14">
        <f t="shared" si="2"/>
        <v>1299.21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2">
        <v>18.0</v>
      </c>
      <c r="C30" s="13">
        <f t="shared" si="3"/>
        <v>1302.26</v>
      </c>
      <c r="D30" s="13">
        <f t="shared" si="1"/>
        <v>75</v>
      </c>
      <c r="E30" s="14">
        <f t="shared" si="2"/>
        <v>1377.26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2">
        <v>19.0</v>
      </c>
      <c r="C31" s="13">
        <f t="shared" si="3"/>
        <v>1380.49</v>
      </c>
      <c r="D31" s="15">
        <f t="shared" ref="D31:D36" si="4">$E$8</f>
        <v>90</v>
      </c>
      <c r="E31" s="14">
        <f t="shared" si="2"/>
        <v>1470.49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2">
        <v>20.0</v>
      </c>
      <c r="C32" s="13">
        <f t="shared" si="3"/>
        <v>1473.94</v>
      </c>
      <c r="D32" s="13">
        <f t="shared" si="4"/>
        <v>90</v>
      </c>
      <c r="E32" s="14">
        <f t="shared" si="2"/>
        <v>1563.94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2">
        <v>21.0</v>
      </c>
      <c r="C33" s="13">
        <f t="shared" si="3"/>
        <v>1567.61</v>
      </c>
      <c r="D33" s="13">
        <f t="shared" si="4"/>
        <v>90</v>
      </c>
      <c r="E33" s="14">
        <f t="shared" si="2"/>
        <v>1657.61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2">
        <v>22.0</v>
      </c>
      <c r="C34" s="13">
        <f t="shared" si="3"/>
        <v>1661.5</v>
      </c>
      <c r="D34" s="13">
        <f t="shared" si="4"/>
        <v>90</v>
      </c>
      <c r="E34" s="14">
        <f t="shared" si="2"/>
        <v>1751.5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2">
        <v>23.0</v>
      </c>
      <c r="C35" s="13">
        <f t="shared" si="3"/>
        <v>1755.61</v>
      </c>
      <c r="D35" s="13">
        <f t="shared" si="4"/>
        <v>90</v>
      </c>
      <c r="E35" s="14">
        <f t="shared" si="2"/>
        <v>1845.61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2">
        <v>24.0</v>
      </c>
      <c r="C36" s="13">
        <f t="shared" si="3"/>
        <v>1849.94</v>
      </c>
      <c r="D36" s="13">
        <f t="shared" si="4"/>
        <v>90</v>
      </c>
      <c r="E36" s="14">
        <f t="shared" si="2"/>
        <v>1939.94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6">
        <v>25.0</v>
      </c>
      <c r="C37" s="17">
        <f t="shared" si="3"/>
        <v>1944.49</v>
      </c>
      <c r="D37" s="21"/>
      <c r="E37" s="2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4.78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2"/>
      <c r="E4" s="5">
        <v>0.128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2"/>
      <c r="E5" s="6">
        <f>(1+$E$4)^(1/12)-1</f>
        <v>0.01008772086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2"/>
      <c r="E6" s="7">
        <v>0.0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18</v>
      </c>
      <c r="C7" s="2"/>
      <c r="D7" s="2"/>
      <c r="E7" s="7">
        <v>45.0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19</v>
      </c>
      <c r="C9" s="2"/>
      <c r="D9" s="2"/>
      <c r="E9" s="8">
        <f>C27</f>
        <v>513.21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9" t="s">
        <v>8</v>
      </c>
      <c r="C11" s="10" t="s">
        <v>9</v>
      </c>
      <c r="D11" s="10" t="s">
        <v>10</v>
      </c>
      <c r="E11" s="11" t="s">
        <v>11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12">
        <v>1.0</v>
      </c>
      <c r="C12" s="13">
        <f>E6</f>
        <v>0</v>
      </c>
      <c r="D12" s="13">
        <f t="shared" ref="D12:D17" si="1">$E$7</f>
        <v>45</v>
      </c>
      <c r="E12" s="14">
        <f t="shared" ref="E12:E26" si="2">C12+D12</f>
        <v>45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2">
        <v>2.0</v>
      </c>
      <c r="C13" s="13">
        <f t="shared" ref="C13:C27" si="3">ROUND(E12*(1+$E$5),2)</f>
        <v>45.45</v>
      </c>
      <c r="D13" s="13">
        <f t="shared" si="1"/>
        <v>45</v>
      </c>
      <c r="E13" s="14">
        <f t="shared" si="2"/>
        <v>90.45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2">
        <v>3.0</v>
      </c>
      <c r="C14" s="13">
        <f t="shared" si="3"/>
        <v>91.36</v>
      </c>
      <c r="D14" s="13">
        <f t="shared" si="1"/>
        <v>45</v>
      </c>
      <c r="E14" s="14">
        <f t="shared" si="2"/>
        <v>136.36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2">
        <v>4.0</v>
      </c>
      <c r="C15" s="13">
        <f t="shared" si="3"/>
        <v>137.74</v>
      </c>
      <c r="D15" s="13">
        <f t="shared" si="1"/>
        <v>45</v>
      </c>
      <c r="E15" s="14">
        <f t="shared" si="2"/>
        <v>182.74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2">
        <v>5.0</v>
      </c>
      <c r="C16" s="13">
        <f t="shared" si="3"/>
        <v>184.58</v>
      </c>
      <c r="D16" s="13">
        <f t="shared" si="1"/>
        <v>45</v>
      </c>
      <c r="E16" s="14">
        <f t="shared" si="2"/>
        <v>229.58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2">
        <v>6.0</v>
      </c>
      <c r="C17" s="13">
        <f t="shared" si="3"/>
        <v>231.9</v>
      </c>
      <c r="D17" s="13">
        <f t="shared" si="1"/>
        <v>45</v>
      </c>
      <c r="E17" s="14">
        <f t="shared" si="2"/>
        <v>276.9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2">
        <v>7.0</v>
      </c>
      <c r="C18" s="13">
        <f t="shared" si="3"/>
        <v>279.69</v>
      </c>
      <c r="D18" s="15">
        <f>$E$7-200</f>
        <v>-155</v>
      </c>
      <c r="E18" s="14">
        <f t="shared" si="2"/>
        <v>124.69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2">
        <v>8.0</v>
      </c>
      <c r="C19" s="13">
        <f t="shared" si="3"/>
        <v>125.95</v>
      </c>
      <c r="D19" s="13">
        <f t="shared" ref="D19:D26" si="4">$E$7</f>
        <v>45</v>
      </c>
      <c r="E19" s="14">
        <f t="shared" si="2"/>
        <v>170.95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2">
        <v>9.0</v>
      </c>
      <c r="C20" s="13">
        <f t="shared" si="3"/>
        <v>172.67</v>
      </c>
      <c r="D20" s="13">
        <f t="shared" si="4"/>
        <v>45</v>
      </c>
      <c r="E20" s="14">
        <f t="shared" si="2"/>
        <v>217.67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2">
        <v>10.0</v>
      </c>
      <c r="C21" s="13">
        <f t="shared" si="3"/>
        <v>219.87</v>
      </c>
      <c r="D21" s="13">
        <f t="shared" si="4"/>
        <v>45</v>
      </c>
      <c r="E21" s="14">
        <f t="shared" si="2"/>
        <v>264.87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2">
        <v>11.0</v>
      </c>
      <c r="C22" s="13">
        <f t="shared" si="3"/>
        <v>267.54</v>
      </c>
      <c r="D22" s="13">
        <f t="shared" si="4"/>
        <v>45</v>
      </c>
      <c r="E22" s="14">
        <f t="shared" si="2"/>
        <v>312.54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2">
        <v>12.0</v>
      </c>
      <c r="C23" s="13">
        <f t="shared" si="3"/>
        <v>315.69</v>
      </c>
      <c r="D23" s="13">
        <f t="shared" si="4"/>
        <v>45</v>
      </c>
      <c r="E23" s="14">
        <f t="shared" si="2"/>
        <v>360.69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2">
        <v>13.0</v>
      </c>
      <c r="C24" s="13">
        <f t="shared" si="3"/>
        <v>364.33</v>
      </c>
      <c r="D24" s="13">
        <f t="shared" si="4"/>
        <v>45</v>
      </c>
      <c r="E24" s="14">
        <f t="shared" si="2"/>
        <v>409.33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2">
        <v>14.0</v>
      </c>
      <c r="C25" s="13">
        <f t="shared" si="3"/>
        <v>413.46</v>
      </c>
      <c r="D25" s="13">
        <f t="shared" si="4"/>
        <v>45</v>
      </c>
      <c r="E25" s="14">
        <f t="shared" si="2"/>
        <v>458.46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2">
        <v>15.0</v>
      </c>
      <c r="C26" s="13">
        <f t="shared" si="3"/>
        <v>463.08</v>
      </c>
      <c r="D26" s="13">
        <f t="shared" si="4"/>
        <v>45</v>
      </c>
      <c r="E26" s="14">
        <f t="shared" si="2"/>
        <v>508.08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6">
        <v>16.0</v>
      </c>
      <c r="C27" s="17">
        <f t="shared" si="3"/>
        <v>513.21</v>
      </c>
      <c r="D27" s="18"/>
      <c r="E27" s="19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4.78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22</v>
      </c>
      <c r="C4" s="2"/>
      <c r="D4" s="2"/>
      <c r="E4" s="5">
        <v>0.015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2"/>
      <c r="E5" s="6">
        <f>(1+E4)^(1/3)-1</f>
        <v>0.004975206273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2"/>
      <c r="E6" s="7">
        <v>2800.0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2"/>
      <c r="E7" s="7">
        <v>150.0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23</v>
      </c>
      <c r="C9" s="2"/>
      <c r="D9" s="2"/>
      <c r="E9" s="8">
        <f>C36</f>
        <v>4926.41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9" t="s">
        <v>8</v>
      </c>
      <c r="C11" s="10" t="s">
        <v>9</v>
      </c>
      <c r="D11" s="10" t="s">
        <v>10</v>
      </c>
      <c r="E11" s="11" t="s">
        <v>11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12">
        <v>1.0</v>
      </c>
      <c r="C12" s="13">
        <f>E6</f>
        <v>2800</v>
      </c>
      <c r="D12" s="13">
        <f t="shared" ref="D12:D29" si="1">$E$7</f>
        <v>150</v>
      </c>
      <c r="E12" s="14">
        <f t="shared" ref="E12:E35" si="2">C12+D12</f>
        <v>2950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2">
        <v>2.0</v>
      </c>
      <c r="C13" s="13">
        <f t="shared" ref="C13:C36" si="3">ROUND(E12*(1+$E$5),2)</f>
        <v>2964.68</v>
      </c>
      <c r="D13" s="13">
        <f t="shared" si="1"/>
        <v>150</v>
      </c>
      <c r="E13" s="14">
        <f t="shared" si="2"/>
        <v>3114.68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2">
        <v>3.0</v>
      </c>
      <c r="C14" s="13">
        <f t="shared" si="3"/>
        <v>3130.18</v>
      </c>
      <c r="D14" s="13">
        <f t="shared" si="1"/>
        <v>150</v>
      </c>
      <c r="E14" s="14">
        <f t="shared" si="2"/>
        <v>3280.18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2">
        <v>4.0</v>
      </c>
      <c r="C15" s="13">
        <f t="shared" si="3"/>
        <v>3296.5</v>
      </c>
      <c r="D15" s="13">
        <f t="shared" si="1"/>
        <v>150</v>
      </c>
      <c r="E15" s="14">
        <f t="shared" si="2"/>
        <v>3446.5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2">
        <v>5.0</v>
      </c>
      <c r="C16" s="13">
        <f t="shared" si="3"/>
        <v>3463.65</v>
      </c>
      <c r="D16" s="13">
        <f t="shared" si="1"/>
        <v>150</v>
      </c>
      <c r="E16" s="14">
        <f t="shared" si="2"/>
        <v>3613.65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2">
        <v>6.0</v>
      </c>
      <c r="C17" s="13">
        <f t="shared" si="3"/>
        <v>3631.63</v>
      </c>
      <c r="D17" s="13">
        <f t="shared" si="1"/>
        <v>150</v>
      </c>
      <c r="E17" s="14">
        <f t="shared" si="2"/>
        <v>3781.63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2">
        <v>7.0</v>
      </c>
      <c r="C18" s="13">
        <f t="shared" si="3"/>
        <v>3800.44</v>
      </c>
      <c r="D18" s="13">
        <f t="shared" si="1"/>
        <v>150</v>
      </c>
      <c r="E18" s="14">
        <f t="shared" si="2"/>
        <v>3950.44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2">
        <v>8.0</v>
      </c>
      <c r="C19" s="13">
        <f t="shared" si="3"/>
        <v>3970.09</v>
      </c>
      <c r="D19" s="13">
        <f t="shared" si="1"/>
        <v>150</v>
      </c>
      <c r="E19" s="14">
        <f t="shared" si="2"/>
        <v>4120.09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2">
        <v>9.0</v>
      </c>
      <c r="C20" s="13">
        <f t="shared" si="3"/>
        <v>4140.59</v>
      </c>
      <c r="D20" s="13">
        <f t="shared" si="1"/>
        <v>150</v>
      </c>
      <c r="E20" s="14">
        <f t="shared" si="2"/>
        <v>4290.59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2">
        <v>10.0</v>
      </c>
      <c r="C21" s="13">
        <f t="shared" si="3"/>
        <v>4311.94</v>
      </c>
      <c r="D21" s="13">
        <f t="shared" si="1"/>
        <v>150</v>
      </c>
      <c r="E21" s="14">
        <f t="shared" si="2"/>
        <v>4461.94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2">
        <v>11.0</v>
      </c>
      <c r="C22" s="13">
        <f t="shared" si="3"/>
        <v>4484.14</v>
      </c>
      <c r="D22" s="13">
        <f t="shared" si="1"/>
        <v>150</v>
      </c>
      <c r="E22" s="14">
        <f t="shared" si="2"/>
        <v>4634.14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2">
        <v>12.0</v>
      </c>
      <c r="C23" s="13">
        <f t="shared" si="3"/>
        <v>4657.2</v>
      </c>
      <c r="D23" s="13">
        <f t="shared" si="1"/>
        <v>150</v>
      </c>
      <c r="E23" s="14">
        <f t="shared" si="2"/>
        <v>4807.2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2">
        <v>13.0</v>
      </c>
      <c r="C24" s="13">
        <f t="shared" si="3"/>
        <v>4831.12</v>
      </c>
      <c r="D24" s="13">
        <f t="shared" si="1"/>
        <v>150</v>
      </c>
      <c r="E24" s="14">
        <f t="shared" si="2"/>
        <v>4981.12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2">
        <v>14.0</v>
      </c>
      <c r="C25" s="13">
        <f t="shared" si="3"/>
        <v>5005.9</v>
      </c>
      <c r="D25" s="13">
        <f t="shared" si="1"/>
        <v>150</v>
      </c>
      <c r="E25" s="14">
        <f t="shared" si="2"/>
        <v>5155.9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2">
        <v>15.0</v>
      </c>
      <c r="C26" s="13">
        <f t="shared" si="3"/>
        <v>5181.55</v>
      </c>
      <c r="D26" s="13">
        <f t="shared" si="1"/>
        <v>150</v>
      </c>
      <c r="E26" s="14">
        <f t="shared" si="2"/>
        <v>5331.55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2">
        <v>16.0</v>
      </c>
      <c r="C27" s="13">
        <f t="shared" si="3"/>
        <v>5358.08</v>
      </c>
      <c r="D27" s="13">
        <f t="shared" si="1"/>
        <v>150</v>
      </c>
      <c r="E27" s="14">
        <f t="shared" si="2"/>
        <v>5508.08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2">
        <v>17.0</v>
      </c>
      <c r="C28" s="13">
        <f t="shared" si="3"/>
        <v>5535.48</v>
      </c>
      <c r="D28" s="13">
        <f t="shared" si="1"/>
        <v>150</v>
      </c>
      <c r="E28" s="14">
        <f t="shared" si="2"/>
        <v>5685.48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2">
        <v>18.0</v>
      </c>
      <c r="C29" s="13">
        <f t="shared" si="3"/>
        <v>5713.77</v>
      </c>
      <c r="D29" s="13">
        <f t="shared" si="1"/>
        <v>150</v>
      </c>
      <c r="E29" s="14">
        <f t="shared" si="2"/>
        <v>5863.77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2">
        <v>19.0</v>
      </c>
      <c r="C30" s="13">
        <f t="shared" si="3"/>
        <v>5892.94</v>
      </c>
      <c r="D30" s="15">
        <f>$E$7-2000</f>
        <v>-1850</v>
      </c>
      <c r="E30" s="14">
        <f t="shared" si="2"/>
        <v>4042.94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2">
        <v>20.0</v>
      </c>
      <c r="C31" s="13">
        <f t="shared" si="3"/>
        <v>4063.05</v>
      </c>
      <c r="D31" s="13">
        <f t="shared" ref="D31:D35" si="4">$E$7</f>
        <v>150</v>
      </c>
      <c r="E31" s="14">
        <f t="shared" si="2"/>
        <v>4213.05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2">
        <v>21.0</v>
      </c>
      <c r="C32" s="13">
        <f t="shared" si="3"/>
        <v>4234.01</v>
      </c>
      <c r="D32" s="13">
        <f t="shared" si="4"/>
        <v>150</v>
      </c>
      <c r="E32" s="14">
        <f t="shared" si="2"/>
        <v>4384.01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2">
        <v>22.0</v>
      </c>
      <c r="C33" s="13">
        <f t="shared" si="3"/>
        <v>4405.82</v>
      </c>
      <c r="D33" s="13">
        <f t="shared" si="4"/>
        <v>150</v>
      </c>
      <c r="E33" s="14">
        <f t="shared" si="2"/>
        <v>4555.82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2">
        <v>23.0</v>
      </c>
      <c r="C34" s="13">
        <f t="shared" si="3"/>
        <v>4578.49</v>
      </c>
      <c r="D34" s="13">
        <f t="shared" si="4"/>
        <v>150</v>
      </c>
      <c r="E34" s="14">
        <f t="shared" si="2"/>
        <v>4728.49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2">
        <v>24.0</v>
      </c>
      <c r="C35" s="13">
        <f t="shared" si="3"/>
        <v>4752.02</v>
      </c>
      <c r="D35" s="13">
        <f t="shared" si="4"/>
        <v>150</v>
      </c>
      <c r="E35" s="14">
        <f t="shared" si="2"/>
        <v>4902.02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6">
        <v>25.0</v>
      </c>
      <c r="C36" s="17">
        <f t="shared" si="3"/>
        <v>4926.41</v>
      </c>
      <c r="D36" s="18"/>
      <c r="E36" s="19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6.0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26</v>
      </c>
      <c r="C4" s="2"/>
      <c r="D4" s="2"/>
      <c r="E4" s="5">
        <v>0.0055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27</v>
      </c>
      <c r="C5" s="2"/>
      <c r="D5" s="2"/>
      <c r="E5" s="5">
        <v>0.06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28</v>
      </c>
      <c r="C6" s="2"/>
      <c r="D6" s="2"/>
      <c r="E6" s="6">
        <f>(1+E5)^(1/12)-1</f>
        <v>0.004867550565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5</v>
      </c>
      <c r="C7" s="2"/>
      <c r="D7" s="2"/>
      <c r="E7" s="7">
        <v>5150.0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6</v>
      </c>
      <c r="C8" s="2"/>
      <c r="D8" s="2"/>
      <c r="E8" s="7">
        <v>210.0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14</v>
      </c>
      <c r="C9" s="2"/>
      <c r="D9" s="2"/>
      <c r="E9" s="20">
        <v>175.0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 t="s">
        <v>29</v>
      </c>
      <c r="C11" s="2"/>
      <c r="D11" s="2"/>
      <c r="E11" s="8">
        <f>C44</f>
        <v>12379.43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9" t="s">
        <v>8</v>
      </c>
      <c r="C13" s="10" t="s">
        <v>9</v>
      </c>
      <c r="D13" s="10" t="s">
        <v>10</v>
      </c>
      <c r="E13" s="11" t="s">
        <v>11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2">
        <v>1.0</v>
      </c>
      <c r="C14" s="13">
        <f>E7</f>
        <v>5150</v>
      </c>
      <c r="D14" s="13">
        <f t="shared" ref="D14:D31" si="1">$E$8</f>
        <v>210</v>
      </c>
      <c r="E14" s="14">
        <f t="shared" ref="E14:E43" si="2">C14+D14</f>
        <v>5360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2">
        <v>2.0</v>
      </c>
      <c r="C15" s="13">
        <f t="shared" ref="C15:C26" si="3">ROUND(E14*(1+$E$4),2)</f>
        <v>5389.48</v>
      </c>
      <c r="D15" s="13">
        <f t="shared" si="1"/>
        <v>210</v>
      </c>
      <c r="E15" s="14">
        <f t="shared" si="2"/>
        <v>5599.48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2">
        <v>3.0</v>
      </c>
      <c r="C16" s="13">
        <f t="shared" si="3"/>
        <v>5630.28</v>
      </c>
      <c r="D16" s="13">
        <f t="shared" si="1"/>
        <v>210</v>
      </c>
      <c r="E16" s="14">
        <f t="shared" si="2"/>
        <v>5840.28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2">
        <v>4.0</v>
      </c>
      <c r="C17" s="13">
        <f t="shared" si="3"/>
        <v>5872.4</v>
      </c>
      <c r="D17" s="13">
        <f t="shared" si="1"/>
        <v>210</v>
      </c>
      <c r="E17" s="14">
        <f t="shared" si="2"/>
        <v>6082.4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2">
        <v>5.0</v>
      </c>
      <c r="C18" s="13">
        <f t="shared" si="3"/>
        <v>6115.85</v>
      </c>
      <c r="D18" s="13">
        <f t="shared" si="1"/>
        <v>210</v>
      </c>
      <c r="E18" s="14">
        <f t="shared" si="2"/>
        <v>6325.85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2">
        <v>6.0</v>
      </c>
      <c r="C19" s="13">
        <f t="shared" si="3"/>
        <v>6360.64</v>
      </c>
      <c r="D19" s="13">
        <f t="shared" si="1"/>
        <v>210</v>
      </c>
      <c r="E19" s="14">
        <f t="shared" si="2"/>
        <v>6570.64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2">
        <v>7.0</v>
      </c>
      <c r="C20" s="13">
        <f t="shared" si="3"/>
        <v>6606.78</v>
      </c>
      <c r="D20" s="13">
        <f t="shared" si="1"/>
        <v>210</v>
      </c>
      <c r="E20" s="14">
        <f t="shared" si="2"/>
        <v>6816.78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2">
        <v>8.0</v>
      </c>
      <c r="C21" s="13">
        <f t="shared" si="3"/>
        <v>6854.27</v>
      </c>
      <c r="D21" s="13">
        <f t="shared" si="1"/>
        <v>210</v>
      </c>
      <c r="E21" s="14">
        <f t="shared" si="2"/>
        <v>7064.27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2">
        <v>9.0</v>
      </c>
      <c r="C22" s="13">
        <f t="shared" si="3"/>
        <v>7103.12</v>
      </c>
      <c r="D22" s="13">
        <f t="shared" si="1"/>
        <v>210</v>
      </c>
      <c r="E22" s="14">
        <f t="shared" si="2"/>
        <v>7313.12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2">
        <v>10.0</v>
      </c>
      <c r="C23" s="13">
        <f t="shared" si="3"/>
        <v>7353.34</v>
      </c>
      <c r="D23" s="13">
        <f t="shared" si="1"/>
        <v>210</v>
      </c>
      <c r="E23" s="14">
        <f t="shared" si="2"/>
        <v>7563.34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2">
        <v>11.0</v>
      </c>
      <c r="C24" s="13">
        <f t="shared" si="3"/>
        <v>7604.94</v>
      </c>
      <c r="D24" s="13">
        <f t="shared" si="1"/>
        <v>210</v>
      </c>
      <c r="E24" s="14">
        <f t="shared" si="2"/>
        <v>7814.94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2">
        <v>12.0</v>
      </c>
      <c r="C25" s="13">
        <f t="shared" si="3"/>
        <v>7857.92</v>
      </c>
      <c r="D25" s="13">
        <f t="shared" si="1"/>
        <v>210</v>
      </c>
      <c r="E25" s="14">
        <f t="shared" si="2"/>
        <v>8067.92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2">
        <v>13.0</v>
      </c>
      <c r="C26" s="13">
        <f t="shared" si="3"/>
        <v>8112.29</v>
      </c>
      <c r="D26" s="13">
        <f t="shared" si="1"/>
        <v>210</v>
      </c>
      <c r="E26" s="14">
        <f t="shared" si="2"/>
        <v>8322.29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2">
        <v>14.0</v>
      </c>
      <c r="C27" s="22">
        <f t="shared" ref="C27:C44" si="4">ROUND(E26*(1+$E$6),2)</f>
        <v>8362.8</v>
      </c>
      <c r="D27" s="13">
        <f t="shared" si="1"/>
        <v>210</v>
      </c>
      <c r="E27" s="14">
        <f t="shared" si="2"/>
        <v>8572.8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2">
        <v>15.0</v>
      </c>
      <c r="C28" s="13">
        <f t="shared" si="4"/>
        <v>8614.53</v>
      </c>
      <c r="D28" s="13">
        <f t="shared" si="1"/>
        <v>210</v>
      </c>
      <c r="E28" s="14">
        <f t="shared" si="2"/>
        <v>8824.53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2">
        <v>16.0</v>
      </c>
      <c r="C29" s="13">
        <f t="shared" si="4"/>
        <v>8867.48</v>
      </c>
      <c r="D29" s="13">
        <f t="shared" si="1"/>
        <v>210</v>
      </c>
      <c r="E29" s="14">
        <f t="shared" si="2"/>
        <v>9077.48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2">
        <v>17.0</v>
      </c>
      <c r="C30" s="13">
        <f t="shared" si="4"/>
        <v>9121.67</v>
      </c>
      <c r="D30" s="13">
        <f t="shared" si="1"/>
        <v>210</v>
      </c>
      <c r="E30" s="14">
        <f t="shared" si="2"/>
        <v>9331.67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2">
        <v>18.0</v>
      </c>
      <c r="C31" s="13">
        <f t="shared" si="4"/>
        <v>9377.09</v>
      </c>
      <c r="D31" s="13">
        <f t="shared" si="1"/>
        <v>210</v>
      </c>
      <c r="E31" s="14">
        <f t="shared" si="2"/>
        <v>9587.09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2">
        <v>19.0</v>
      </c>
      <c r="C32" s="13">
        <f t="shared" si="4"/>
        <v>9633.76</v>
      </c>
      <c r="D32" s="15">
        <f t="shared" ref="D32:D43" si="5">$E$9</f>
        <v>175</v>
      </c>
      <c r="E32" s="14">
        <f t="shared" si="2"/>
        <v>9808.76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2">
        <v>20.0</v>
      </c>
      <c r="C33" s="13">
        <f t="shared" si="4"/>
        <v>9856.5</v>
      </c>
      <c r="D33" s="13">
        <f t="shared" si="5"/>
        <v>175</v>
      </c>
      <c r="E33" s="14">
        <f t="shared" si="2"/>
        <v>10031.5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2">
        <v>21.0</v>
      </c>
      <c r="C34" s="13">
        <f t="shared" si="4"/>
        <v>10080.33</v>
      </c>
      <c r="D34" s="13">
        <f t="shared" si="5"/>
        <v>175</v>
      </c>
      <c r="E34" s="14">
        <f t="shared" si="2"/>
        <v>10255.33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2">
        <v>22.0</v>
      </c>
      <c r="C35" s="13">
        <f t="shared" si="4"/>
        <v>10305.25</v>
      </c>
      <c r="D35" s="13">
        <f t="shared" si="5"/>
        <v>175</v>
      </c>
      <c r="E35" s="14">
        <f t="shared" si="2"/>
        <v>10480.25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2">
        <v>23.0</v>
      </c>
      <c r="C36" s="13">
        <f t="shared" si="4"/>
        <v>10531.26</v>
      </c>
      <c r="D36" s="13">
        <f t="shared" si="5"/>
        <v>175</v>
      </c>
      <c r="E36" s="14">
        <f t="shared" si="2"/>
        <v>10706.26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2">
        <v>24.0</v>
      </c>
      <c r="C37" s="13">
        <f t="shared" si="4"/>
        <v>10758.37</v>
      </c>
      <c r="D37" s="13">
        <f t="shared" si="5"/>
        <v>175</v>
      </c>
      <c r="E37" s="14">
        <f t="shared" si="2"/>
        <v>10933.37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12">
        <v>25.0</v>
      </c>
      <c r="C38" s="13">
        <f t="shared" si="4"/>
        <v>10986.59</v>
      </c>
      <c r="D38" s="13">
        <f t="shared" si="5"/>
        <v>175</v>
      </c>
      <c r="E38" s="14">
        <f t="shared" si="2"/>
        <v>11161.59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12">
        <v>26.0</v>
      </c>
      <c r="C39" s="13">
        <f t="shared" si="4"/>
        <v>11215.92</v>
      </c>
      <c r="D39" s="13">
        <f t="shared" si="5"/>
        <v>175</v>
      </c>
      <c r="E39" s="14">
        <f t="shared" si="2"/>
        <v>11390.92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12">
        <v>27.0</v>
      </c>
      <c r="C40" s="13">
        <f t="shared" si="4"/>
        <v>11446.37</v>
      </c>
      <c r="D40" s="13">
        <f t="shared" si="5"/>
        <v>175</v>
      </c>
      <c r="E40" s="14">
        <f t="shared" si="2"/>
        <v>11621.37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12">
        <v>28.0</v>
      </c>
      <c r="C41" s="13">
        <f t="shared" si="4"/>
        <v>11677.94</v>
      </c>
      <c r="D41" s="13">
        <f t="shared" si="5"/>
        <v>175</v>
      </c>
      <c r="E41" s="14">
        <f t="shared" si="2"/>
        <v>11852.94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12">
        <v>29.0</v>
      </c>
      <c r="C42" s="13">
        <f t="shared" si="4"/>
        <v>11910.63</v>
      </c>
      <c r="D42" s="13">
        <f t="shared" si="5"/>
        <v>175</v>
      </c>
      <c r="E42" s="14">
        <f t="shared" si="2"/>
        <v>12085.63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12">
        <v>30.0</v>
      </c>
      <c r="C43" s="13">
        <f t="shared" si="4"/>
        <v>12144.46</v>
      </c>
      <c r="D43" s="13">
        <f t="shared" si="5"/>
        <v>175</v>
      </c>
      <c r="E43" s="14">
        <f t="shared" si="2"/>
        <v>12319.46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16">
        <v>31.0</v>
      </c>
      <c r="C44" s="17">
        <f t="shared" si="4"/>
        <v>12379.43</v>
      </c>
      <c r="D44" s="18"/>
      <c r="E44" s="19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6.0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32</v>
      </c>
      <c r="C4" s="2"/>
      <c r="D4" s="2"/>
      <c r="E4" s="5">
        <v>0.137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33</v>
      </c>
      <c r="C5" s="2"/>
      <c r="D5" s="2"/>
      <c r="E5" s="6">
        <f>(1+E4)^(1/12)-1</f>
        <v>0.0107568782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34</v>
      </c>
      <c r="C6" s="2"/>
      <c r="D6" s="2"/>
      <c r="E6" s="5">
        <v>0.012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5</v>
      </c>
      <c r="C7" s="2"/>
      <c r="D7" s="2"/>
      <c r="E7" s="7">
        <v>800.0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18</v>
      </c>
      <c r="C8" s="2"/>
      <c r="D8" s="2"/>
      <c r="E8" s="7">
        <v>75.0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 t="s">
        <v>35</v>
      </c>
      <c r="C10" s="2"/>
      <c r="D10" s="2"/>
      <c r="E10" s="8">
        <f>C28</f>
        <v>1071.5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9" t="s">
        <v>8</v>
      </c>
      <c r="C12" s="10" t="s">
        <v>9</v>
      </c>
      <c r="D12" s="10" t="s">
        <v>10</v>
      </c>
      <c r="E12" s="11" t="s">
        <v>11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2">
        <v>1.0</v>
      </c>
      <c r="C13" s="13">
        <f>E7</f>
        <v>800</v>
      </c>
      <c r="D13" s="13">
        <f t="shared" ref="D13:D18" si="1">$E$8</f>
        <v>75</v>
      </c>
      <c r="E13" s="14">
        <f t="shared" ref="E13:E27" si="2">C13+D13</f>
        <v>875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2">
        <v>2.0</v>
      </c>
      <c r="C14" s="13">
        <f t="shared" ref="C14:C22" si="3">ROUND(E13*(1+$E$5),2)</f>
        <v>884.41</v>
      </c>
      <c r="D14" s="13">
        <f t="shared" si="1"/>
        <v>75</v>
      </c>
      <c r="E14" s="14">
        <f t="shared" si="2"/>
        <v>959.41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2">
        <v>3.0</v>
      </c>
      <c r="C15" s="13">
        <f t="shared" si="3"/>
        <v>969.73</v>
      </c>
      <c r="D15" s="13">
        <f t="shared" si="1"/>
        <v>75</v>
      </c>
      <c r="E15" s="14">
        <f t="shared" si="2"/>
        <v>1044.73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2">
        <v>4.0</v>
      </c>
      <c r="C16" s="13">
        <f t="shared" si="3"/>
        <v>1055.97</v>
      </c>
      <c r="D16" s="13">
        <f t="shared" si="1"/>
        <v>75</v>
      </c>
      <c r="E16" s="14">
        <f t="shared" si="2"/>
        <v>1130.97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2">
        <v>5.0</v>
      </c>
      <c r="C17" s="13">
        <f t="shared" si="3"/>
        <v>1143.14</v>
      </c>
      <c r="D17" s="13">
        <f t="shared" si="1"/>
        <v>75</v>
      </c>
      <c r="E17" s="14">
        <f t="shared" si="2"/>
        <v>1218.14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2">
        <v>6.0</v>
      </c>
      <c r="C18" s="13">
        <f t="shared" si="3"/>
        <v>1231.24</v>
      </c>
      <c r="D18" s="13">
        <f t="shared" si="1"/>
        <v>75</v>
      </c>
      <c r="E18" s="14">
        <f t="shared" si="2"/>
        <v>1306.24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2">
        <v>7.0</v>
      </c>
      <c r="C19" s="13">
        <f t="shared" si="3"/>
        <v>1320.29</v>
      </c>
      <c r="D19" s="15">
        <f>$E$8-1000</f>
        <v>-925</v>
      </c>
      <c r="E19" s="14">
        <f t="shared" si="2"/>
        <v>395.29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2">
        <v>8.0</v>
      </c>
      <c r="C20" s="13">
        <f t="shared" si="3"/>
        <v>399.54</v>
      </c>
      <c r="D20" s="13">
        <f t="shared" ref="D20:D27" si="4">$E$8</f>
        <v>75</v>
      </c>
      <c r="E20" s="14">
        <f t="shared" si="2"/>
        <v>474.54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2">
        <v>9.0</v>
      </c>
      <c r="C21" s="13">
        <f t="shared" si="3"/>
        <v>479.64</v>
      </c>
      <c r="D21" s="13">
        <f t="shared" si="4"/>
        <v>75</v>
      </c>
      <c r="E21" s="14">
        <f t="shared" si="2"/>
        <v>554.64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2">
        <v>10.0</v>
      </c>
      <c r="C22" s="13">
        <f t="shared" si="3"/>
        <v>560.61</v>
      </c>
      <c r="D22" s="13">
        <f t="shared" si="4"/>
        <v>75</v>
      </c>
      <c r="E22" s="14">
        <f t="shared" si="2"/>
        <v>635.61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2">
        <v>11.0</v>
      </c>
      <c r="C23" s="22">
        <f t="shared" ref="C23:C28" si="5">ROUND(E22*(1+$E$6),2)</f>
        <v>643.24</v>
      </c>
      <c r="D23" s="13">
        <f t="shared" si="4"/>
        <v>75</v>
      </c>
      <c r="E23" s="14">
        <f t="shared" si="2"/>
        <v>718.24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2">
        <v>12.0</v>
      </c>
      <c r="C24" s="13">
        <f t="shared" si="5"/>
        <v>726.86</v>
      </c>
      <c r="D24" s="13">
        <f t="shared" si="4"/>
        <v>75</v>
      </c>
      <c r="E24" s="14">
        <f t="shared" si="2"/>
        <v>801.86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2">
        <v>13.0</v>
      </c>
      <c r="C25" s="13">
        <f t="shared" si="5"/>
        <v>811.48</v>
      </c>
      <c r="D25" s="13">
        <f t="shared" si="4"/>
        <v>75</v>
      </c>
      <c r="E25" s="14">
        <f t="shared" si="2"/>
        <v>886.48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2">
        <v>14.0</v>
      </c>
      <c r="C26" s="13">
        <f t="shared" si="5"/>
        <v>897.12</v>
      </c>
      <c r="D26" s="13">
        <f t="shared" si="4"/>
        <v>75</v>
      </c>
      <c r="E26" s="14">
        <f t="shared" si="2"/>
        <v>972.12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2">
        <v>15.0</v>
      </c>
      <c r="C27" s="13">
        <f t="shared" si="5"/>
        <v>983.79</v>
      </c>
      <c r="D27" s="13">
        <f t="shared" si="4"/>
        <v>75</v>
      </c>
      <c r="E27" s="14">
        <f t="shared" si="2"/>
        <v>1058.79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6">
        <v>16.0</v>
      </c>
      <c r="C28" s="17">
        <f t="shared" si="5"/>
        <v>1071.5</v>
      </c>
      <c r="D28" s="18"/>
      <c r="E28" s="19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6.0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37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2"/>
      <c r="E4" s="5">
        <v>0.0205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2"/>
      <c r="E5" s="6">
        <f>(1+E4)^(1/12)-1</f>
        <v>0.001692489252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2"/>
      <c r="E6" s="7">
        <v>0.0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38</v>
      </c>
      <c r="C7" s="2"/>
      <c r="D7" s="2"/>
      <c r="E7" s="7">
        <v>50.0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39</v>
      </c>
      <c r="C8" s="2"/>
      <c r="D8" s="2"/>
      <c r="E8" s="7">
        <v>5.0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 t="s">
        <v>40</v>
      </c>
      <c r="C10" s="2"/>
      <c r="D10" s="2"/>
      <c r="E10" s="8">
        <f>C49</f>
        <v>5572.39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9" t="s">
        <v>8</v>
      </c>
      <c r="C12" s="10" t="s">
        <v>9</v>
      </c>
      <c r="D12" s="10" t="s">
        <v>10</v>
      </c>
      <c r="E12" s="11" t="s">
        <v>11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2">
        <v>1.0</v>
      </c>
      <c r="C13" s="13">
        <f>E6</f>
        <v>0</v>
      </c>
      <c r="D13" s="13">
        <f>$E$7</f>
        <v>50</v>
      </c>
      <c r="E13" s="14">
        <f t="shared" ref="E13:E48" si="1">C13+D13</f>
        <v>50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2">
        <v>2.0</v>
      </c>
      <c r="C14" s="13">
        <f t="shared" ref="C14:C49" si="2">ROUND(E13*(1+$E$5),2)</f>
        <v>50.08</v>
      </c>
      <c r="D14" s="13">
        <f t="shared" ref="D14:D26" si="3">D13+$E$8</f>
        <v>55</v>
      </c>
      <c r="E14" s="14">
        <f t="shared" si="1"/>
        <v>105.08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2">
        <v>3.0</v>
      </c>
      <c r="C15" s="13">
        <f t="shared" si="2"/>
        <v>105.26</v>
      </c>
      <c r="D15" s="13">
        <f t="shared" si="3"/>
        <v>60</v>
      </c>
      <c r="E15" s="14">
        <f t="shared" si="1"/>
        <v>165.26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2">
        <v>4.0</v>
      </c>
      <c r="C16" s="13">
        <f t="shared" si="2"/>
        <v>165.54</v>
      </c>
      <c r="D16" s="13">
        <f t="shared" si="3"/>
        <v>65</v>
      </c>
      <c r="E16" s="14">
        <f t="shared" si="1"/>
        <v>230.54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2">
        <v>5.0</v>
      </c>
      <c r="C17" s="13">
        <f t="shared" si="2"/>
        <v>230.93</v>
      </c>
      <c r="D17" s="13">
        <f t="shared" si="3"/>
        <v>70</v>
      </c>
      <c r="E17" s="14">
        <f t="shared" si="1"/>
        <v>300.93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2">
        <v>6.0</v>
      </c>
      <c r="C18" s="13">
        <f t="shared" si="2"/>
        <v>301.44</v>
      </c>
      <c r="D18" s="13">
        <f t="shared" si="3"/>
        <v>75</v>
      </c>
      <c r="E18" s="14">
        <f t="shared" si="1"/>
        <v>376.44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2">
        <v>7.0</v>
      </c>
      <c r="C19" s="13">
        <f t="shared" si="2"/>
        <v>377.08</v>
      </c>
      <c r="D19" s="13">
        <f t="shared" si="3"/>
        <v>80</v>
      </c>
      <c r="E19" s="14">
        <f t="shared" si="1"/>
        <v>457.08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2">
        <v>8.0</v>
      </c>
      <c r="C20" s="13">
        <f t="shared" si="2"/>
        <v>457.85</v>
      </c>
      <c r="D20" s="13">
        <f t="shared" si="3"/>
        <v>85</v>
      </c>
      <c r="E20" s="14">
        <f t="shared" si="1"/>
        <v>542.85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2">
        <v>9.0</v>
      </c>
      <c r="C21" s="13">
        <f t="shared" si="2"/>
        <v>543.77</v>
      </c>
      <c r="D21" s="13">
        <f t="shared" si="3"/>
        <v>90</v>
      </c>
      <c r="E21" s="14">
        <f t="shared" si="1"/>
        <v>633.77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2">
        <v>10.0</v>
      </c>
      <c r="C22" s="13">
        <f t="shared" si="2"/>
        <v>634.84</v>
      </c>
      <c r="D22" s="13">
        <f t="shared" si="3"/>
        <v>95</v>
      </c>
      <c r="E22" s="14">
        <f t="shared" si="1"/>
        <v>729.84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2">
        <v>11.0</v>
      </c>
      <c r="C23" s="13">
        <f t="shared" si="2"/>
        <v>731.08</v>
      </c>
      <c r="D23" s="13">
        <f t="shared" si="3"/>
        <v>100</v>
      </c>
      <c r="E23" s="14">
        <f t="shared" si="1"/>
        <v>831.08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2">
        <v>12.0</v>
      </c>
      <c r="C24" s="13">
        <f t="shared" si="2"/>
        <v>832.49</v>
      </c>
      <c r="D24" s="13">
        <f t="shared" si="3"/>
        <v>105</v>
      </c>
      <c r="E24" s="14">
        <f t="shared" si="1"/>
        <v>937.49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2">
        <v>13.0</v>
      </c>
      <c r="C25" s="13">
        <f t="shared" si="2"/>
        <v>939.08</v>
      </c>
      <c r="D25" s="13">
        <f t="shared" si="3"/>
        <v>110</v>
      </c>
      <c r="E25" s="14">
        <f t="shared" si="1"/>
        <v>1049.08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2">
        <v>14.0</v>
      </c>
      <c r="C26" s="13">
        <f t="shared" si="2"/>
        <v>1050.86</v>
      </c>
      <c r="D26" s="13">
        <f t="shared" si="3"/>
        <v>115</v>
      </c>
      <c r="E26" s="14">
        <f t="shared" si="1"/>
        <v>1165.86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2">
        <v>15.0</v>
      </c>
      <c r="C27" s="13">
        <f t="shared" si="2"/>
        <v>1167.83</v>
      </c>
      <c r="D27" s="15">
        <f>D26+$E$8+480</f>
        <v>600</v>
      </c>
      <c r="E27" s="14">
        <f t="shared" si="1"/>
        <v>1767.83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2">
        <v>16.0</v>
      </c>
      <c r="C28" s="13">
        <f t="shared" si="2"/>
        <v>1770.82</v>
      </c>
      <c r="D28" s="15">
        <f>D27+$E$8-480</f>
        <v>125</v>
      </c>
      <c r="E28" s="14">
        <f t="shared" si="1"/>
        <v>1895.82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2">
        <v>17.0</v>
      </c>
      <c r="C29" s="13">
        <f t="shared" si="2"/>
        <v>1899.03</v>
      </c>
      <c r="D29" s="13">
        <f t="shared" ref="D29:D48" si="4">D28+$E$8</f>
        <v>130</v>
      </c>
      <c r="E29" s="14">
        <f t="shared" si="1"/>
        <v>2029.03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2">
        <v>18.0</v>
      </c>
      <c r="C30" s="13">
        <f t="shared" si="2"/>
        <v>2032.46</v>
      </c>
      <c r="D30" s="13">
        <f t="shared" si="4"/>
        <v>135</v>
      </c>
      <c r="E30" s="14">
        <f t="shared" si="1"/>
        <v>2167.46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2">
        <v>19.0</v>
      </c>
      <c r="C31" s="13">
        <f t="shared" si="2"/>
        <v>2171.13</v>
      </c>
      <c r="D31" s="13">
        <f t="shared" si="4"/>
        <v>140</v>
      </c>
      <c r="E31" s="14">
        <f t="shared" si="1"/>
        <v>2311.13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2">
        <v>20.0</v>
      </c>
      <c r="C32" s="13">
        <f t="shared" si="2"/>
        <v>2315.04</v>
      </c>
      <c r="D32" s="13">
        <f t="shared" si="4"/>
        <v>145</v>
      </c>
      <c r="E32" s="14">
        <f t="shared" si="1"/>
        <v>2460.04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2">
        <v>21.0</v>
      </c>
      <c r="C33" s="13">
        <f t="shared" si="2"/>
        <v>2464.2</v>
      </c>
      <c r="D33" s="13">
        <f t="shared" si="4"/>
        <v>150</v>
      </c>
      <c r="E33" s="14">
        <f t="shared" si="1"/>
        <v>2614.2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2">
        <v>22.0</v>
      </c>
      <c r="C34" s="13">
        <f t="shared" si="2"/>
        <v>2618.62</v>
      </c>
      <c r="D34" s="13">
        <f t="shared" si="4"/>
        <v>155</v>
      </c>
      <c r="E34" s="14">
        <f t="shared" si="1"/>
        <v>2773.62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2">
        <v>23.0</v>
      </c>
      <c r="C35" s="13">
        <f t="shared" si="2"/>
        <v>2778.31</v>
      </c>
      <c r="D35" s="13">
        <f t="shared" si="4"/>
        <v>160</v>
      </c>
      <c r="E35" s="14">
        <f t="shared" si="1"/>
        <v>2938.31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2">
        <v>24.0</v>
      </c>
      <c r="C36" s="13">
        <f t="shared" si="2"/>
        <v>2943.28</v>
      </c>
      <c r="D36" s="13">
        <f t="shared" si="4"/>
        <v>165</v>
      </c>
      <c r="E36" s="14">
        <f t="shared" si="1"/>
        <v>3108.28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2">
        <v>25.0</v>
      </c>
      <c r="C37" s="13">
        <f t="shared" si="2"/>
        <v>3113.54</v>
      </c>
      <c r="D37" s="13">
        <f t="shared" si="4"/>
        <v>170</v>
      </c>
      <c r="E37" s="14">
        <f t="shared" si="1"/>
        <v>3283.54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12">
        <v>26.0</v>
      </c>
      <c r="C38" s="13">
        <f t="shared" si="2"/>
        <v>3289.1</v>
      </c>
      <c r="D38" s="13">
        <f t="shared" si="4"/>
        <v>175</v>
      </c>
      <c r="E38" s="14">
        <f t="shared" si="1"/>
        <v>3464.1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12">
        <v>27.0</v>
      </c>
      <c r="C39" s="13">
        <f t="shared" si="2"/>
        <v>3469.96</v>
      </c>
      <c r="D39" s="13">
        <f t="shared" si="4"/>
        <v>180</v>
      </c>
      <c r="E39" s="14">
        <f t="shared" si="1"/>
        <v>3649.96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12">
        <v>28.0</v>
      </c>
      <c r="C40" s="13">
        <f t="shared" si="2"/>
        <v>3656.14</v>
      </c>
      <c r="D40" s="13">
        <f t="shared" si="4"/>
        <v>185</v>
      </c>
      <c r="E40" s="14">
        <f t="shared" si="1"/>
        <v>3841.14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12">
        <v>29.0</v>
      </c>
      <c r="C41" s="13">
        <f t="shared" si="2"/>
        <v>3847.64</v>
      </c>
      <c r="D41" s="13">
        <f t="shared" si="4"/>
        <v>190</v>
      </c>
      <c r="E41" s="14">
        <f t="shared" si="1"/>
        <v>4037.64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12">
        <v>30.0</v>
      </c>
      <c r="C42" s="13">
        <f t="shared" si="2"/>
        <v>4044.47</v>
      </c>
      <c r="D42" s="13">
        <f t="shared" si="4"/>
        <v>195</v>
      </c>
      <c r="E42" s="14">
        <f t="shared" si="1"/>
        <v>4239.47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12">
        <v>31.0</v>
      </c>
      <c r="C43" s="13">
        <f t="shared" si="2"/>
        <v>4246.65</v>
      </c>
      <c r="D43" s="13">
        <f t="shared" si="4"/>
        <v>200</v>
      </c>
      <c r="E43" s="14">
        <f t="shared" si="1"/>
        <v>4446.65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12">
        <v>32.0</v>
      </c>
      <c r="C44" s="13">
        <f t="shared" si="2"/>
        <v>4454.18</v>
      </c>
      <c r="D44" s="13">
        <f t="shared" si="4"/>
        <v>205</v>
      </c>
      <c r="E44" s="14">
        <f t="shared" si="1"/>
        <v>4659.18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12">
        <v>33.0</v>
      </c>
      <c r="C45" s="13">
        <f t="shared" si="2"/>
        <v>4667.07</v>
      </c>
      <c r="D45" s="13">
        <f t="shared" si="4"/>
        <v>210</v>
      </c>
      <c r="E45" s="14">
        <f t="shared" si="1"/>
        <v>4877.07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12">
        <v>34.0</v>
      </c>
      <c r="C46" s="13">
        <f t="shared" si="2"/>
        <v>4885.32</v>
      </c>
      <c r="D46" s="13">
        <f t="shared" si="4"/>
        <v>215</v>
      </c>
      <c r="E46" s="14">
        <f t="shared" si="1"/>
        <v>5100.32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12">
        <v>35.0</v>
      </c>
      <c r="C47" s="13">
        <f t="shared" si="2"/>
        <v>5108.95</v>
      </c>
      <c r="D47" s="13">
        <f t="shared" si="4"/>
        <v>220</v>
      </c>
      <c r="E47" s="14">
        <f t="shared" si="1"/>
        <v>5328.95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12">
        <v>36.0</v>
      </c>
      <c r="C48" s="13">
        <f t="shared" si="2"/>
        <v>5337.97</v>
      </c>
      <c r="D48" s="13">
        <f t="shared" si="4"/>
        <v>225</v>
      </c>
      <c r="E48" s="14">
        <f t="shared" si="1"/>
        <v>5562.97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16">
        <v>37.0</v>
      </c>
      <c r="C49" s="17">
        <f t="shared" si="2"/>
        <v>5572.39</v>
      </c>
      <c r="D49" s="18"/>
      <c r="E49" s="19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6.0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42</v>
      </c>
      <c r="C4" s="2"/>
      <c r="D4" s="2"/>
      <c r="E4" s="5">
        <v>0.0314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2"/>
      <c r="E5" s="6">
        <f>(1+E4)^(1/6)-1</f>
        <v>0.005166149205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2"/>
      <c r="E6" s="7">
        <v>1800.0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2"/>
      <c r="E7" s="7">
        <v>100.0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39</v>
      </c>
      <c r="C8" s="2"/>
      <c r="D8" s="2"/>
      <c r="E8" s="5">
        <v>0.02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 t="s">
        <v>7</v>
      </c>
      <c r="C10" s="2"/>
      <c r="D10" s="2"/>
      <c r="E10" s="8">
        <f>C28</f>
        <v>3532.06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9" t="s">
        <v>8</v>
      </c>
      <c r="C12" s="10" t="s">
        <v>9</v>
      </c>
      <c r="D12" s="10" t="s">
        <v>10</v>
      </c>
      <c r="E12" s="11" t="s">
        <v>11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2">
        <v>1.0</v>
      </c>
      <c r="C13" s="13">
        <f>E6</f>
        <v>1800</v>
      </c>
      <c r="D13" s="13">
        <f>$E$7</f>
        <v>100</v>
      </c>
      <c r="E13" s="14">
        <f t="shared" ref="E13:E27" si="1">C13+D13</f>
        <v>1900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2">
        <v>2.0</v>
      </c>
      <c r="C14" s="13">
        <f t="shared" ref="C14:C28" si="2">ROUND(E13*(1+$E$5),2)</f>
        <v>1909.82</v>
      </c>
      <c r="D14" s="13">
        <f t="shared" ref="D14:D16" si="3">ROUND(D13*(1+$E$8),2)</f>
        <v>102</v>
      </c>
      <c r="E14" s="14">
        <f t="shared" si="1"/>
        <v>2011.82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2">
        <v>3.0</v>
      </c>
      <c r="C15" s="13">
        <f t="shared" si="2"/>
        <v>2022.21</v>
      </c>
      <c r="D15" s="13">
        <f t="shared" si="3"/>
        <v>104.04</v>
      </c>
      <c r="E15" s="14">
        <f t="shared" si="1"/>
        <v>2126.25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2">
        <v>4.0</v>
      </c>
      <c r="C16" s="13">
        <f t="shared" si="2"/>
        <v>2137.23</v>
      </c>
      <c r="D16" s="13">
        <f t="shared" si="3"/>
        <v>106.12</v>
      </c>
      <c r="E16" s="14">
        <f t="shared" si="1"/>
        <v>2243.35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2">
        <v>5.0</v>
      </c>
      <c r="C17" s="13">
        <f t="shared" si="2"/>
        <v>2254.94</v>
      </c>
      <c r="D17" s="15">
        <f>ROUND(D16*(1+$E$8),2)-200</f>
        <v>-91.76</v>
      </c>
      <c r="E17" s="14">
        <f t="shared" si="1"/>
        <v>2163.18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2">
        <v>6.0</v>
      </c>
      <c r="C18" s="13">
        <f t="shared" si="2"/>
        <v>2174.36</v>
      </c>
      <c r="D18" s="15">
        <f>ROUND((D17+200)*(1+$E$8),2)</f>
        <v>110.4</v>
      </c>
      <c r="E18" s="14">
        <f t="shared" si="1"/>
        <v>2284.76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2">
        <v>7.0</v>
      </c>
      <c r="C19" s="13">
        <f t="shared" si="2"/>
        <v>2296.56</v>
      </c>
      <c r="D19" s="13">
        <f t="shared" ref="D19:D27" si="4">ROUND(D18*(1+$E$8),2)</f>
        <v>112.61</v>
      </c>
      <c r="E19" s="14">
        <f t="shared" si="1"/>
        <v>2409.17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2">
        <v>8.0</v>
      </c>
      <c r="C20" s="13">
        <f t="shared" si="2"/>
        <v>2421.62</v>
      </c>
      <c r="D20" s="13">
        <f t="shared" si="4"/>
        <v>114.86</v>
      </c>
      <c r="E20" s="14">
        <f t="shared" si="1"/>
        <v>2536.48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2">
        <v>9.0</v>
      </c>
      <c r="C21" s="13">
        <f t="shared" si="2"/>
        <v>2549.58</v>
      </c>
      <c r="D21" s="13">
        <f t="shared" si="4"/>
        <v>117.16</v>
      </c>
      <c r="E21" s="14">
        <f t="shared" si="1"/>
        <v>2666.74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2">
        <v>10.0</v>
      </c>
      <c r="C22" s="13">
        <f t="shared" si="2"/>
        <v>2680.52</v>
      </c>
      <c r="D22" s="13">
        <f t="shared" si="4"/>
        <v>119.5</v>
      </c>
      <c r="E22" s="14">
        <f t="shared" si="1"/>
        <v>2800.02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2">
        <v>11.0</v>
      </c>
      <c r="C23" s="13">
        <f t="shared" si="2"/>
        <v>2814.49</v>
      </c>
      <c r="D23" s="13">
        <f t="shared" si="4"/>
        <v>121.89</v>
      </c>
      <c r="E23" s="14">
        <f t="shared" si="1"/>
        <v>2936.38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2">
        <v>12.0</v>
      </c>
      <c r="C24" s="13">
        <f t="shared" si="2"/>
        <v>2951.55</v>
      </c>
      <c r="D24" s="13">
        <f t="shared" si="4"/>
        <v>124.33</v>
      </c>
      <c r="E24" s="14">
        <f t="shared" si="1"/>
        <v>3075.88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2">
        <v>13.0</v>
      </c>
      <c r="C25" s="13">
        <f t="shared" si="2"/>
        <v>3091.77</v>
      </c>
      <c r="D25" s="13">
        <f t="shared" si="4"/>
        <v>126.82</v>
      </c>
      <c r="E25" s="14">
        <f t="shared" si="1"/>
        <v>3218.59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2">
        <v>14.0</v>
      </c>
      <c r="C26" s="13">
        <f t="shared" si="2"/>
        <v>3235.22</v>
      </c>
      <c r="D26" s="13">
        <f t="shared" si="4"/>
        <v>129.36</v>
      </c>
      <c r="E26" s="14">
        <f t="shared" si="1"/>
        <v>3364.58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2">
        <v>15.0</v>
      </c>
      <c r="C27" s="13">
        <f t="shared" si="2"/>
        <v>3381.96</v>
      </c>
      <c r="D27" s="13">
        <f t="shared" si="4"/>
        <v>131.95</v>
      </c>
      <c r="E27" s="14">
        <f t="shared" si="1"/>
        <v>3513.91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6">
        <v>16.0</v>
      </c>
      <c r="C28" s="17">
        <f t="shared" si="2"/>
        <v>3532.06</v>
      </c>
      <c r="D28" s="18"/>
      <c r="E28" s="19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2024-08-30T13:51:01Z</dcterms:created>
  <dc:creator>InstallOffice4</dc:creator>
</cp:coreProperties>
</file>