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" sheetId="1" r:id="rId4"/>
    <sheet state="visible" name="Q2" sheetId="2" r:id="rId5"/>
    <sheet state="visible" name="Q3" sheetId="3" r:id="rId6"/>
  </sheets>
  <definedNames/>
  <calcPr/>
  <extLst>
    <ext uri="GoogleSheetsCustomDataVersion2">
      <go:sheetsCustomData xmlns:go="http://customooxmlschemas.google.com/" r:id="rId7" roundtripDataChecksum="i71UwECqYisnj0rBzyogtgqakBMFkPxG/v1lZiHJ5A4="/>
    </ext>
  </extLst>
</workbook>
</file>

<file path=xl/sharedStrings.xml><?xml version="1.0" encoding="utf-8"?>
<sst xmlns="http://schemas.openxmlformats.org/spreadsheetml/2006/main" count="206" uniqueCount="51">
  <si>
    <t>Exercise 19.1B</t>
  </si>
  <si>
    <t>Question 1</t>
  </si>
  <si>
    <t>(a) Drew</t>
  </si>
  <si>
    <t>Basic rate of pay</t>
  </si>
  <si>
    <t>Overtime rate</t>
  </si>
  <si>
    <t>Weekly gross pay</t>
  </si>
  <si>
    <t>Day</t>
  </si>
  <si>
    <t>Start</t>
  </si>
  <si>
    <t>Finish</t>
  </si>
  <si>
    <t>Basic hours</t>
  </si>
  <si>
    <t xml:space="preserve">Overtime 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</si>
  <si>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</si>
  <si>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</si>
  <si>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</si>
  <si>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</si>
  <si>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</si>
  <si>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</si>
  <si>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</si>
  <si>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</si>
  <si>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(b) Naomi</t>
  </si>
  <si>
    <t>(c) Jamie</t>
  </si>
  <si>
    <t>Overtime cutoff time</t>
  </si>
  <si>
    <t>(d) Ollie</t>
  </si>
  <si>
    <t>Overtime start time</t>
  </si>
  <si>
    <t>(e) Davina</t>
  </si>
  <si>
    <t>Question 2</t>
  </si>
  <si>
    <t>(a) Dana</t>
  </si>
  <si>
    <t>(b) Norman</t>
  </si>
  <si>
    <t>(c) Jocelyn</t>
  </si>
  <si>
    <t>Question 3</t>
  </si>
  <si>
    <t>(a) Lewis</t>
  </si>
  <si>
    <t>Commission rate</t>
  </si>
  <si>
    <t>Threshold</t>
  </si>
  <si>
    <t>Month</t>
  </si>
  <si>
    <t>Total Sales</t>
  </si>
  <si>
    <t>Sales above threshold</t>
  </si>
  <si>
    <t>Commission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</si>
  <si>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</si>
  <si>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</si>
  <si>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</si>
  <si>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</si>
  <si>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</si>
  <si>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</si>
  <si>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</si>
  <si>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</si>
  <si>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</si>
  <si>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</si>
  <si>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</si>
  <si>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</si>
  <si>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(b) Vince</t>
  </si>
  <si>
    <t>(c) Caroline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</si>
</sst>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£&quot;#,##0.00_);[Red]\(&quot;£&quot;#,##0.00\)"/>
    <numFmt numFmtId="165" formatCode="&quot;£&quot;#,##0.00"/>
    <numFmt numFmtId="166" formatCode="0.0%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sz val="12.0"/>
      <color rgb="FF0070C0"/>
      <name val="Avenir"/>
    </font>
    <font>
      <b/>
      <sz val="12.0"/>
      <color rgb="FF0070C0"/>
      <name val="Avenir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3" numFmtId="0" xfId="0" applyFont="1"/>
    <xf borderId="0" fillId="0" fontId="2" numFmtId="20" xfId="0" applyFont="1" applyNumberFormat="1"/>
    <xf borderId="0" fillId="0" fontId="2" numFmtId="164" xfId="0" applyFont="1" applyNumberFormat="1"/>
    <xf borderId="1" fillId="0" fontId="2" numFmtId="164" xfId="0" applyAlignment="1" applyBorder="1" applyFont="1" applyNumberFormat="1">
      <alignment horizontal="right"/>
    </xf>
    <xf borderId="1" fillId="0" fontId="2" numFmtId="0" xfId="0" applyBorder="1" applyFont="1"/>
    <xf borderId="1" fillId="2" fontId="4" numFmtId="165" xfId="0" applyBorder="1" applyFill="1" applyFont="1" applyNumberForma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0" fillId="0" fontId="4" numFmtId="164" xfId="0" applyFont="1" applyNumberFormat="1"/>
    <xf borderId="2" fillId="0" fontId="2" numFmtId="20" xfId="0" applyBorder="1" applyFont="1" applyNumberFormat="1"/>
    <xf borderId="3" fillId="0" fontId="2" numFmtId="20" xfId="0" applyBorder="1" applyFont="1" applyNumberFormat="1"/>
    <xf borderId="6" fillId="0" fontId="4" numFmtId="2" xfId="0" applyBorder="1" applyFont="1" applyNumberFormat="1"/>
    <xf borderId="7" fillId="0" fontId="4" numFmtId="2" xfId="0" applyBorder="1" applyFont="1" applyNumberFormat="1"/>
    <xf borderId="6" fillId="0" fontId="2" numFmtId="0" xfId="0" applyBorder="1" applyFont="1"/>
    <xf borderId="6" fillId="0" fontId="2" numFmtId="20" xfId="0" applyBorder="1" applyFont="1" applyNumberFormat="1"/>
    <xf borderId="7" fillId="0" fontId="2" numFmtId="20" xfId="0" applyBorder="1" applyFont="1" applyNumberFormat="1"/>
    <xf borderId="8" fillId="0" fontId="2" numFmtId="0" xfId="0" applyBorder="1" applyFont="1"/>
    <xf borderId="8" fillId="0" fontId="2" numFmtId="20" xfId="0" applyBorder="1" applyFont="1" applyNumberFormat="1"/>
    <xf borderId="9" fillId="0" fontId="2" numFmtId="20" xfId="0" applyBorder="1" applyFont="1" applyNumberFormat="1"/>
    <xf borderId="8" fillId="0" fontId="4" numFmtId="2" xfId="0" applyBorder="1" applyFont="1" applyNumberFormat="1"/>
    <xf borderId="0" fillId="0" fontId="5" numFmtId="164" xfId="0" applyFont="1" applyNumberForma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4" fillId="0" fontId="4" numFmtId="2" xfId="0" applyBorder="1" applyFont="1" applyNumberFormat="1"/>
    <xf borderId="5" fillId="0" fontId="4" numFmtId="2" xfId="0" applyBorder="1" applyFont="1" applyNumberFormat="1"/>
    <xf borderId="1" fillId="0" fontId="2" numFmtId="20" xfId="0" applyBorder="1" applyFont="1" applyNumberFormat="1"/>
    <xf borderId="1" fillId="2" fontId="4" numFmtId="164" xfId="0" applyAlignment="1" applyBorder="1" applyFont="1" applyNumberFormat="1">
      <alignment horizontal="right"/>
    </xf>
    <xf borderId="1" fillId="0" fontId="2" numFmtId="165" xfId="0" applyBorder="1" applyFont="1" applyNumberFormat="1"/>
    <xf borderId="0" fillId="0" fontId="2" numFmtId="0" xfId="0" applyAlignment="1" applyFont="1">
      <alignment horizontal="left"/>
    </xf>
    <xf borderId="1" fillId="0" fontId="2" numFmtId="166" xfId="0" applyAlignment="1" applyBorder="1" applyFont="1" applyNumberFormat="1">
      <alignment horizontal="right"/>
    </xf>
    <xf borderId="1" fillId="0" fontId="2" numFmtId="165" xfId="0" applyAlignment="1" applyBorder="1" applyFont="1" applyNumberFormat="1">
      <alignment horizontal="right"/>
    </xf>
    <xf borderId="10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0" fillId="0" fontId="2" numFmtId="165" xfId="0" applyAlignment="1" applyFont="1" applyNumberFormat="1">
      <alignment horizontal="right"/>
    </xf>
    <xf borderId="0" fillId="0" fontId="4" numFmtId="165" xfId="0" applyAlignment="1" applyFont="1" applyNumberFormat="1">
      <alignment horizontal="right"/>
    </xf>
    <xf borderId="7" fillId="0" fontId="4" numFmtId="165" xfId="0" applyAlignment="1" applyBorder="1" applyFont="1" applyNumberFormat="1">
      <alignment horizontal="right"/>
    </xf>
    <xf borderId="10" fillId="0" fontId="2" numFmtId="165" xfId="0" applyAlignment="1" applyBorder="1" applyFont="1" applyNumberFormat="1">
      <alignment horizontal="right"/>
    </xf>
    <xf borderId="10" fillId="0" fontId="4" numFmtId="165" xfId="0" applyAlignment="1" applyBorder="1" applyFont="1" applyNumberFormat="1">
      <alignment horizontal="right"/>
    </xf>
    <xf borderId="5" fillId="0" fontId="5" numFmtId="165" xfId="0" applyAlignment="1" applyBorder="1" applyFont="1" applyNumberFormat="1">
      <alignment horizontal="right" shrinkToFit="1" wrapText="0"/>
    </xf>
    <xf borderId="1" fillId="0" fontId="2" numFmtId="10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9" width="11.33"/>
    <col customWidth="1" min="10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 t="s">
        <v>2</v>
      </c>
      <c r="B3" s="2"/>
      <c r="C3" s="2"/>
      <c r="D3" s="2"/>
      <c r="E3" s="2"/>
      <c r="F3" s="2"/>
      <c r="G3" s="5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 t="s">
        <v>3</v>
      </c>
      <c r="C4" s="2"/>
      <c r="D4" s="7">
        <v>18.8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8">
        <v>1.25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9">
        <f>E16*D4+F16*D4*D5</f>
        <v>756.7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/>
      <c r="C7" s="2"/>
      <c r="D7" s="2"/>
      <c r="E7" s="2"/>
      <c r="F7" s="2"/>
      <c r="G7" s="10"/>
      <c r="H7" s="11"/>
      <c r="I7" s="1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7"/>
      <c r="H8" s="17"/>
      <c r="I8" s="1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13" t="s">
        <v>11</v>
      </c>
      <c r="C9" s="18">
        <v>0.5833333333333334</v>
      </c>
      <c r="D9" s="19">
        <v>0.9166666666666666</v>
      </c>
      <c r="E9" s="20">
        <f t="shared" ref="E9:E13" si="1">24*(D9-C9)</f>
        <v>8</v>
      </c>
      <c r="F9" s="21"/>
      <c r="G9" s="17"/>
      <c r="H9" s="17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2" t="s">
        <v>12</v>
      </c>
      <c r="C10" s="23">
        <v>0.6041666666666666</v>
      </c>
      <c r="D10" s="24">
        <v>0.9375</v>
      </c>
      <c r="E10" s="20">
        <f t="shared" si="1"/>
        <v>8</v>
      </c>
      <c r="F10" s="21"/>
      <c r="G10" s="17"/>
      <c r="H10" s="17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2" t="s">
        <v>13</v>
      </c>
      <c r="C11" s="23">
        <v>0.6458333333333334</v>
      </c>
      <c r="D11" s="24">
        <v>0.9791666666666666</v>
      </c>
      <c r="E11" s="20">
        <f t="shared" si="1"/>
        <v>8</v>
      </c>
      <c r="F11" s="21"/>
      <c r="G11" s="17"/>
      <c r="H11" s="17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2" t="s">
        <v>14</v>
      </c>
      <c r="C12" s="23">
        <v>0.5</v>
      </c>
      <c r="D12" s="24">
        <v>0.8125</v>
      </c>
      <c r="E12" s="20">
        <f t="shared" si="1"/>
        <v>7.5</v>
      </c>
      <c r="F12" s="21"/>
      <c r="G12" s="17"/>
      <c r="H12" s="17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2" t="s">
        <v>15</v>
      </c>
      <c r="C13" s="23"/>
      <c r="D13" s="24"/>
      <c r="E13" s="20">
        <f t="shared" si="1"/>
        <v>0</v>
      </c>
      <c r="F13" s="21"/>
      <c r="G13" s="17"/>
      <c r="H13" s="17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22" t="s">
        <v>16</v>
      </c>
      <c r="C14" s="23"/>
      <c r="D14" s="24"/>
      <c r="E14" s="20"/>
      <c r="F14" s="21">
        <f t="shared" ref="F14:F15" si="2">24*(D14-C14)</f>
        <v>0</v>
      </c>
      <c r="G14" s="17"/>
      <c r="H14" s="17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5" t="s">
        <v>17</v>
      </c>
      <c r="C15" s="26">
        <v>0.4583333333333333</v>
      </c>
      <c r="D15" s="27">
        <v>0.75</v>
      </c>
      <c r="E15" s="28"/>
      <c r="F15" s="21">
        <f t="shared" si="2"/>
        <v>7</v>
      </c>
      <c r="G15" s="17"/>
      <c r="H15" s="17"/>
      <c r="I15" s="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30"/>
      <c r="C16" s="30"/>
      <c r="D16" s="31" t="s">
        <v>18</v>
      </c>
      <c r="E16" s="32">
        <f t="shared" ref="E16:F16" si="3">SUM(E9:E15)</f>
        <v>31.5</v>
      </c>
      <c r="F16" s="33">
        <f t="shared" si="3"/>
        <v>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30"/>
      <c r="C17" s="30"/>
      <c r="D17" s="30"/>
      <c r="E17" s="30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4" t="s">
        <v>19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2" t="s">
        <v>3</v>
      </c>
      <c r="C19" s="2"/>
      <c r="D19" s="7">
        <v>16.4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 t="s">
        <v>4</v>
      </c>
      <c r="C20" s="2"/>
      <c r="D20" s="8">
        <v>1.5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2" t="s">
        <v>5</v>
      </c>
      <c r="C21" s="2"/>
      <c r="D21" s="9">
        <f>D19*(E31+F31*D20)</f>
        <v>774.9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 t="s">
        <v>6</v>
      </c>
      <c r="C23" s="13" t="s">
        <v>7</v>
      </c>
      <c r="D23" s="14" t="s">
        <v>8</v>
      </c>
      <c r="E23" s="15" t="s">
        <v>9</v>
      </c>
      <c r="F23" s="16" t="s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 t="s">
        <v>11</v>
      </c>
      <c r="C24" s="18">
        <v>0.25</v>
      </c>
      <c r="D24" s="19">
        <v>0.5833333333333334</v>
      </c>
      <c r="E24" s="20">
        <f>24*(D24-C24)</f>
        <v>8</v>
      </c>
      <c r="F24" s="2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22" t="s">
        <v>12</v>
      </c>
      <c r="C25" s="23"/>
      <c r="D25" s="24"/>
      <c r="E25" s="20"/>
      <c r="F25" s="21">
        <f t="shared" ref="F25:F27" si="4">24*(D25-C25)</f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22" t="s">
        <v>13</v>
      </c>
      <c r="C26" s="23">
        <v>0.4166666666666667</v>
      </c>
      <c r="D26" s="24">
        <v>0.5625</v>
      </c>
      <c r="E26" s="20"/>
      <c r="F26" s="21">
        <f t="shared" si="4"/>
        <v>3.5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22" t="s">
        <v>14</v>
      </c>
      <c r="C27" s="23">
        <v>0.2916666666666667</v>
      </c>
      <c r="D27" s="24">
        <v>0.5</v>
      </c>
      <c r="E27" s="20"/>
      <c r="F27" s="21">
        <f t="shared" si="4"/>
        <v>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2" t="s">
        <v>15</v>
      </c>
      <c r="C28" s="23">
        <v>0.25</v>
      </c>
      <c r="D28" s="24">
        <v>0.5833333333333334</v>
      </c>
      <c r="E28" s="20">
        <f t="shared" ref="E28:E30" si="5">24*(D28-C28)</f>
        <v>8</v>
      </c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2" t="s">
        <v>16</v>
      </c>
      <c r="C29" s="23">
        <v>0.2708333333333333</v>
      </c>
      <c r="D29" s="24">
        <v>0.6458333333333334</v>
      </c>
      <c r="E29" s="20">
        <f t="shared" si="5"/>
        <v>9</v>
      </c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5" t="s">
        <v>17</v>
      </c>
      <c r="C30" s="26">
        <v>0.2708333333333333</v>
      </c>
      <c r="D30" s="27">
        <v>0.6666666666666666</v>
      </c>
      <c r="E30" s="20">
        <f t="shared" si="5"/>
        <v>9.5</v>
      </c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30"/>
      <c r="C31" s="30"/>
      <c r="D31" s="31" t="s">
        <v>18</v>
      </c>
      <c r="E31" s="32">
        <f t="shared" ref="E31:F31" si="6">SUM(E24:E30)</f>
        <v>34.5</v>
      </c>
      <c r="F31" s="33">
        <f t="shared" si="6"/>
        <v>8.5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 t="s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4"/>
      <c r="B34" s="2" t="s">
        <v>3</v>
      </c>
      <c r="C34" s="2"/>
      <c r="D34" s="7">
        <v>15.0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 t="s">
        <v>4</v>
      </c>
      <c r="C35" s="2"/>
      <c r="D35" s="8">
        <v>1.75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 t="s">
        <v>21</v>
      </c>
      <c r="C36" s="2"/>
      <c r="D36" s="34">
        <v>0.6666666666666666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 t="s">
        <v>5</v>
      </c>
      <c r="C37" s="2"/>
      <c r="D37" s="9">
        <f>D34*(E47+F47*D35)</f>
        <v>603.75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 t="s">
        <v>6</v>
      </c>
      <c r="C39" s="13" t="s">
        <v>7</v>
      </c>
      <c r="D39" s="14" t="s">
        <v>8</v>
      </c>
      <c r="E39" s="15" t="s">
        <v>9</v>
      </c>
      <c r="F39" s="16" t="s">
        <v>10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 t="s">
        <v>11</v>
      </c>
      <c r="C40" s="18">
        <v>0.375</v>
      </c>
      <c r="D40" s="19">
        <v>0.6666666666666666</v>
      </c>
      <c r="E40" s="20">
        <f t="shared" ref="E40:E44" si="7">24*($D$36-C40)</f>
        <v>7</v>
      </c>
      <c r="F40" s="21">
        <f t="shared" ref="F40:F44" si="8">24*(D40-$D$36)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2" t="s">
        <v>12</v>
      </c>
      <c r="C41" s="23">
        <v>0.375</v>
      </c>
      <c r="D41" s="24">
        <v>0.7083333333333334</v>
      </c>
      <c r="E41" s="20">
        <f t="shared" si="7"/>
        <v>7</v>
      </c>
      <c r="F41" s="21">
        <f t="shared" si="8"/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2" t="s">
        <v>13</v>
      </c>
      <c r="C42" s="23">
        <v>0.375</v>
      </c>
      <c r="D42" s="24">
        <v>0.6875</v>
      </c>
      <c r="E42" s="20">
        <f t="shared" si="7"/>
        <v>7</v>
      </c>
      <c r="F42" s="21">
        <f t="shared" si="8"/>
        <v>0.5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2" t="s">
        <v>14</v>
      </c>
      <c r="C43" s="23">
        <v>0.375</v>
      </c>
      <c r="D43" s="24">
        <v>0.7291666666666666</v>
      </c>
      <c r="E43" s="20">
        <f t="shared" si="7"/>
        <v>7</v>
      </c>
      <c r="F43" s="21">
        <f t="shared" si="8"/>
        <v>1.5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2" t="s">
        <v>15</v>
      </c>
      <c r="C44" s="23">
        <v>0.375</v>
      </c>
      <c r="D44" s="24">
        <v>0.6666666666666666</v>
      </c>
      <c r="E44" s="20">
        <f t="shared" si="7"/>
        <v>7</v>
      </c>
      <c r="F44" s="21">
        <f t="shared" si="8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2" t="s">
        <v>16</v>
      </c>
      <c r="C45" s="23"/>
      <c r="D45" s="24"/>
      <c r="E45" s="20"/>
      <c r="F45" s="2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5" t="s">
        <v>17</v>
      </c>
      <c r="C46" s="26"/>
      <c r="D46" s="27"/>
      <c r="E46" s="28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30"/>
      <c r="C47" s="30"/>
      <c r="D47" s="31" t="s">
        <v>18</v>
      </c>
      <c r="E47" s="32">
        <f t="shared" ref="E47:F47" si="9">SUM(E40:E46)</f>
        <v>35</v>
      </c>
      <c r="F47" s="33">
        <f t="shared" si="9"/>
        <v>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4" t="s">
        <v>22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4"/>
      <c r="B50" s="2" t="s">
        <v>3</v>
      </c>
      <c r="C50" s="2"/>
      <c r="D50" s="7">
        <v>22.2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 t="s">
        <v>4</v>
      </c>
      <c r="C51" s="2"/>
      <c r="D51" s="8">
        <v>2.0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 t="s">
        <v>23</v>
      </c>
      <c r="C52" s="2"/>
      <c r="D52" s="34">
        <v>0.7916666666666666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 t="s">
        <v>5</v>
      </c>
      <c r="C53" s="2"/>
      <c r="D53" s="9">
        <f>D50*(E63+F63*D51)</f>
        <v>699.3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2" t="s">
        <v>6</v>
      </c>
      <c r="C55" s="13" t="s">
        <v>7</v>
      </c>
      <c r="D55" s="14" t="s">
        <v>8</v>
      </c>
      <c r="E55" s="15" t="s">
        <v>9</v>
      </c>
      <c r="F55" s="16" t="s">
        <v>10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3" t="s">
        <v>11</v>
      </c>
      <c r="C56" s="18">
        <v>0.5833333333333334</v>
      </c>
      <c r="D56" s="19">
        <v>0.7916666666666666</v>
      </c>
      <c r="E56" s="20">
        <f t="shared" ref="E56:E57" si="10">24*($D$52-C56)</f>
        <v>5</v>
      </c>
      <c r="F56" s="21">
        <f t="shared" ref="F56:F57" si="11">24*(D56-$D$52)</f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2" t="s">
        <v>12</v>
      </c>
      <c r="C57" s="23">
        <v>0.625</v>
      </c>
      <c r="D57" s="24">
        <v>0.8333333333333334</v>
      </c>
      <c r="E57" s="20">
        <f t="shared" si="10"/>
        <v>4</v>
      </c>
      <c r="F57" s="21">
        <f t="shared" si="11"/>
        <v>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2" t="s">
        <v>13</v>
      </c>
      <c r="C58" s="23"/>
      <c r="D58" s="24"/>
      <c r="E58" s="20"/>
      <c r="F58" s="2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2" t="s">
        <v>14</v>
      </c>
      <c r="C59" s="23"/>
      <c r="D59" s="24"/>
      <c r="E59" s="20"/>
      <c r="F59" s="2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2" t="s">
        <v>15</v>
      </c>
      <c r="C60" s="23">
        <v>0.5</v>
      </c>
      <c r="D60" s="24">
        <v>0.8125</v>
      </c>
      <c r="E60" s="20">
        <f t="shared" ref="E60:E62" si="12">24*($D$52-C60)</f>
        <v>7</v>
      </c>
      <c r="F60" s="21">
        <f t="shared" ref="F60:F62" si="13">24*(D60-$D$52)</f>
        <v>0.5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2" t="s">
        <v>16</v>
      </c>
      <c r="C61" s="23">
        <v>0.5625</v>
      </c>
      <c r="D61" s="24">
        <v>0.7916666666666666</v>
      </c>
      <c r="E61" s="20">
        <f t="shared" si="12"/>
        <v>5.5</v>
      </c>
      <c r="F61" s="21">
        <f t="shared" si="13"/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5" t="s">
        <v>17</v>
      </c>
      <c r="C62" s="26">
        <v>0.6666666666666666</v>
      </c>
      <c r="D62" s="27">
        <v>0.875</v>
      </c>
      <c r="E62" s="20">
        <f t="shared" si="12"/>
        <v>3</v>
      </c>
      <c r="F62" s="21">
        <f t="shared" si="13"/>
        <v>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30"/>
      <c r="C63" s="30"/>
      <c r="D63" s="31" t="s">
        <v>18</v>
      </c>
      <c r="E63" s="32">
        <f t="shared" ref="E63:F63" si="14">SUM(E56:E62)</f>
        <v>24.5</v>
      </c>
      <c r="F63" s="33">
        <f t="shared" si="14"/>
        <v>3.5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4" t="s">
        <v>24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4"/>
      <c r="B66" s="2" t="s">
        <v>3</v>
      </c>
      <c r="C66" s="2"/>
      <c r="D66" s="7">
        <v>19.0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 t="s">
        <v>4</v>
      </c>
      <c r="C67" s="2"/>
      <c r="D67" s="8">
        <v>1.85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 t="s">
        <v>21</v>
      </c>
      <c r="C68" s="2"/>
      <c r="D68" s="34">
        <v>0.3333333333333333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 t="s">
        <v>5</v>
      </c>
      <c r="C69" s="2"/>
      <c r="D69" s="9">
        <f>D66*(E79+F79*D67)</f>
        <v>836.95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12" t="s">
        <v>6</v>
      </c>
      <c r="C71" s="13" t="s">
        <v>7</v>
      </c>
      <c r="D71" s="14" t="s">
        <v>8</v>
      </c>
      <c r="E71" s="15" t="s">
        <v>9</v>
      </c>
      <c r="F71" s="16" t="s">
        <v>10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13" t="s">
        <v>11</v>
      </c>
      <c r="C72" s="18"/>
      <c r="D72" s="19"/>
      <c r="E72" s="20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2" t="s">
        <v>12</v>
      </c>
      <c r="C73" s="23"/>
      <c r="D73" s="24"/>
      <c r="E73" s="20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2" t="s">
        <v>13</v>
      </c>
      <c r="C74" s="23">
        <v>0.2916666666666667</v>
      </c>
      <c r="D74" s="24">
        <v>0.625</v>
      </c>
      <c r="E74" s="20">
        <f t="shared" ref="E74:E78" si="15">24*(D74-$D$68)</f>
        <v>7</v>
      </c>
      <c r="F74" s="21">
        <f t="shared" ref="F74:F78" si="16">24*($D$68-C74)</f>
        <v>1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2" t="s">
        <v>14</v>
      </c>
      <c r="C75" s="23">
        <v>0.3333333333333333</v>
      </c>
      <c r="D75" s="24">
        <v>0.6666666666666666</v>
      </c>
      <c r="E75" s="20">
        <f t="shared" si="15"/>
        <v>8</v>
      </c>
      <c r="F75" s="21">
        <f t="shared" si="16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2" t="s">
        <v>15</v>
      </c>
      <c r="C76" s="23">
        <v>0.2708333333333333</v>
      </c>
      <c r="D76" s="24">
        <v>0.625</v>
      </c>
      <c r="E76" s="20">
        <f t="shared" si="15"/>
        <v>7</v>
      </c>
      <c r="F76" s="21">
        <f t="shared" si="16"/>
        <v>1.5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2" t="s">
        <v>16</v>
      </c>
      <c r="C77" s="23">
        <v>0.3125</v>
      </c>
      <c r="D77" s="24">
        <v>0.6458333333333334</v>
      </c>
      <c r="E77" s="20">
        <f t="shared" si="15"/>
        <v>7.5</v>
      </c>
      <c r="F77" s="21">
        <f t="shared" si="16"/>
        <v>0.5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5" t="s">
        <v>17</v>
      </c>
      <c r="C78" s="26">
        <v>0.3333333333333333</v>
      </c>
      <c r="D78" s="27">
        <v>0.7083333333333334</v>
      </c>
      <c r="E78" s="20">
        <f t="shared" si="15"/>
        <v>9</v>
      </c>
      <c r="F78" s="21">
        <f t="shared" si="16"/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30"/>
      <c r="C79" s="30"/>
      <c r="D79" s="31" t="s">
        <v>18</v>
      </c>
      <c r="E79" s="32">
        <f t="shared" ref="E79:F79" si="17">SUM(E72:E78)</f>
        <v>38.5</v>
      </c>
      <c r="F79" s="33">
        <f t="shared" si="17"/>
        <v>3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9" width="11.33"/>
    <col customWidth="1" min="10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 t="s">
        <v>26</v>
      </c>
      <c r="B3" s="2"/>
      <c r="C3" s="2"/>
      <c r="D3" s="2"/>
      <c r="E3" s="2"/>
      <c r="F3" s="2"/>
      <c r="G3" s="5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 t="s">
        <v>3</v>
      </c>
      <c r="C4" s="2"/>
      <c r="D4" s="35">
        <v>13.699999999999998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8">
        <v>1.4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36">
        <f>D4*(E16+F16*D5)</f>
        <v>557.59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/>
      <c r="C7" s="2"/>
      <c r="D7" s="2"/>
      <c r="E7" s="2"/>
      <c r="F7" s="2"/>
      <c r="G7" s="10"/>
      <c r="H7" s="11"/>
      <c r="I7" s="1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12" t="s">
        <v>6</v>
      </c>
      <c r="C8" s="13" t="s">
        <v>7</v>
      </c>
      <c r="D8" s="14" t="s">
        <v>8</v>
      </c>
      <c r="E8" s="15" t="s">
        <v>9</v>
      </c>
      <c r="F8" s="16" t="s">
        <v>10</v>
      </c>
      <c r="G8" s="17"/>
      <c r="H8" s="17"/>
      <c r="I8" s="1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13" t="s">
        <v>11</v>
      </c>
      <c r="C9" s="18">
        <v>0.375</v>
      </c>
      <c r="D9" s="19">
        <v>0.7083333333333334</v>
      </c>
      <c r="E9" s="20">
        <f t="shared" ref="E9:E13" si="1">24*(D9-C9)</f>
        <v>8</v>
      </c>
      <c r="F9" s="21"/>
      <c r="G9" s="17"/>
      <c r="H9" s="17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2" t="s">
        <v>12</v>
      </c>
      <c r="C10" s="23">
        <v>0.375</v>
      </c>
      <c r="D10" s="24">
        <v>0.7083333333333334</v>
      </c>
      <c r="E10" s="20">
        <f t="shared" si="1"/>
        <v>8</v>
      </c>
      <c r="F10" s="21"/>
      <c r="G10" s="17"/>
      <c r="H10" s="17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2" t="s">
        <v>13</v>
      </c>
      <c r="C11" s="23">
        <v>0.3958333333333333</v>
      </c>
      <c r="D11" s="24">
        <v>0.6875</v>
      </c>
      <c r="E11" s="20">
        <f t="shared" si="1"/>
        <v>7</v>
      </c>
      <c r="F11" s="21"/>
      <c r="G11" s="17"/>
      <c r="H11" s="17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2" t="s">
        <v>14</v>
      </c>
      <c r="C12" s="23">
        <v>0.4166666666666667</v>
      </c>
      <c r="D12" s="24">
        <v>0.6875</v>
      </c>
      <c r="E12" s="20">
        <f t="shared" si="1"/>
        <v>6.5</v>
      </c>
      <c r="F12" s="21"/>
      <c r="G12" s="17"/>
      <c r="H12" s="17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2" t="s">
        <v>15</v>
      </c>
      <c r="C13" s="23"/>
      <c r="D13" s="24"/>
      <c r="E13" s="20">
        <f t="shared" si="1"/>
        <v>0</v>
      </c>
      <c r="F13" s="21"/>
      <c r="G13" s="17"/>
      <c r="H13" s="17"/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22" t="s">
        <v>16</v>
      </c>
      <c r="C14" s="23">
        <v>0.4375</v>
      </c>
      <c r="D14" s="24">
        <v>0.625</v>
      </c>
      <c r="E14" s="20"/>
      <c r="F14" s="21">
        <f t="shared" ref="F14:F15" si="2">24*(D14-C14)</f>
        <v>4.5</v>
      </c>
      <c r="G14" s="17"/>
      <c r="H14" s="17"/>
      <c r="I14" s="1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5" t="s">
        <v>17</v>
      </c>
      <c r="C15" s="26">
        <v>0.4583333333333333</v>
      </c>
      <c r="D15" s="27">
        <v>0.6041666666666666</v>
      </c>
      <c r="E15" s="28"/>
      <c r="F15" s="21">
        <f t="shared" si="2"/>
        <v>3.5</v>
      </c>
      <c r="G15" s="17"/>
      <c r="H15" s="17"/>
      <c r="I15" s="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30"/>
      <c r="C16" s="30"/>
      <c r="D16" s="31" t="s">
        <v>18</v>
      </c>
      <c r="E16" s="32">
        <f t="shared" ref="E16:F16" si="3">SUM(E9:E15)</f>
        <v>29.5</v>
      </c>
      <c r="F16" s="33">
        <f t="shared" si="3"/>
        <v>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30"/>
      <c r="C17" s="30"/>
      <c r="D17" s="30"/>
      <c r="E17" s="30"/>
      <c r="F17" s="3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4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2" t="s">
        <v>3</v>
      </c>
      <c r="C19" s="2"/>
      <c r="D19" s="9">
        <v>15.899999999999997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 t="s">
        <v>4</v>
      </c>
      <c r="C20" s="2"/>
      <c r="D20" s="8">
        <v>1.75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2" t="s">
        <v>5</v>
      </c>
      <c r="C21" s="2"/>
      <c r="D21" s="36">
        <f>D19*(E31+F31*D20)</f>
        <v>731.4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2" t="s">
        <v>6</v>
      </c>
      <c r="C23" s="13" t="s">
        <v>7</v>
      </c>
      <c r="D23" s="14" t="s">
        <v>8</v>
      </c>
      <c r="E23" s="15" t="s">
        <v>9</v>
      </c>
      <c r="F23" s="16" t="s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3" t="s">
        <v>11</v>
      </c>
      <c r="C24" s="18">
        <v>0.4583333333333333</v>
      </c>
      <c r="D24" s="19">
        <v>0.7291666666666666</v>
      </c>
      <c r="E24" s="20"/>
      <c r="F24" s="21">
        <f t="shared" ref="F24:F25" si="4">24*(D24-C24)</f>
        <v>6.5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22" t="s">
        <v>12</v>
      </c>
      <c r="C25" s="23">
        <v>0.4583333333333333</v>
      </c>
      <c r="D25" s="24">
        <v>0.6875</v>
      </c>
      <c r="E25" s="20"/>
      <c r="F25" s="21">
        <f t="shared" si="4"/>
        <v>5.5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22" t="s">
        <v>13</v>
      </c>
      <c r="C26" s="23"/>
      <c r="D26" s="24"/>
      <c r="E26" s="20">
        <f t="shared" ref="E26:E30" si="5">24*(D26-C26)</f>
        <v>0</v>
      </c>
      <c r="F26" s="2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22" t="s">
        <v>14</v>
      </c>
      <c r="C27" s="23">
        <v>0.4166666666666667</v>
      </c>
      <c r="D27" s="24">
        <v>0.7083333333333334</v>
      </c>
      <c r="E27" s="20">
        <f t="shared" si="5"/>
        <v>7</v>
      </c>
      <c r="F27" s="2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22" t="s">
        <v>15</v>
      </c>
      <c r="C28" s="23">
        <v>0.3958333333333333</v>
      </c>
      <c r="D28" s="24">
        <v>0.6458333333333334</v>
      </c>
      <c r="E28" s="20">
        <f t="shared" si="5"/>
        <v>6</v>
      </c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22" t="s">
        <v>16</v>
      </c>
      <c r="C29" s="23">
        <v>0.3958333333333333</v>
      </c>
      <c r="D29" s="24">
        <v>0.6666666666666666</v>
      </c>
      <c r="E29" s="20">
        <f t="shared" si="5"/>
        <v>6.5</v>
      </c>
      <c r="F29" s="2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25" t="s">
        <v>17</v>
      </c>
      <c r="C30" s="26">
        <v>0.4375</v>
      </c>
      <c r="D30" s="27">
        <v>0.6666666666666666</v>
      </c>
      <c r="E30" s="20">
        <f t="shared" si="5"/>
        <v>5.5</v>
      </c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30"/>
      <c r="C31" s="30"/>
      <c r="D31" s="31" t="s">
        <v>18</v>
      </c>
      <c r="E31" s="32">
        <f t="shared" ref="E31:F31" si="6">SUM(E24:E30)</f>
        <v>25</v>
      </c>
      <c r="F31" s="33">
        <f t="shared" si="6"/>
        <v>12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4"/>
      <c r="B34" s="2" t="s">
        <v>3</v>
      </c>
      <c r="C34" s="2"/>
      <c r="D34" s="9">
        <v>17.099999999999998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 t="s">
        <v>4</v>
      </c>
      <c r="C35" s="2"/>
      <c r="D35" s="8">
        <v>1.5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 t="s">
        <v>23</v>
      </c>
      <c r="C36" s="2"/>
      <c r="D36" s="34">
        <v>0.7083333333333334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 t="s">
        <v>5</v>
      </c>
      <c r="C37" s="2"/>
      <c r="D37" s="36">
        <f>D34*(E47+F47*D35)</f>
        <v>709.65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2" t="s">
        <v>6</v>
      </c>
      <c r="C39" s="13" t="s">
        <v>7</v>
      </c>
      <c r="D39" s="14" t="s">
        <v>8</v>
      </c>
      <c r="E39" s="15" t="s">
        <v>9</v>
      </c>
      <c r="F39" s="16" t="s">
        <v>10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3" t="s">
        <v>11</v>
      </c>
      <c r="C40" s="18">
        <v>0.375</v>
      </c>
      <c r="D40" s="19">
        <v>0.7083333333333334</v>
      </c>
      <c r="E40" s="20">
        <f t="shared" ref="E40:E44" si="7">24*($D$36-C40)</f>
        <v>8</v>
      </c>
      <c r="F40" s="21">
        <f t="shared" ref="F40:F44" si="8">24*(D40-$D$36)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2" t="s">
        <v>12</v>
      </c>
      <c r="C41" s="23">
        <v>0.3958333333333333</v>
      </c>
      <c r="D41" s="24">
        <v>0.7083333333333334</v>
      </c>
      <c r="E41" s="20">
        <f t="shared" si="7"/>
        <v>7.5</v>
      </c>
      <c r="F41" s="21">
        <f t="shared" si="8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2" t="s">
        <v>13</v>
      </c>
      <c r="C42" s="23">
        <v>0.375</v>
      </c>
      <c r="D42" s="24">
        <v>0.7291666666666666</v>
      </c>
      <c r="E42" s="20">
        <f t="shared" si="7"/>
        <v>8</v>
      </c>
      <c r="F42" s="21">
        <f t="shared" si="8"/>
        <v>0.5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2" t="s">
        <v>14</v>
      </c>
      <c r="C43" s="23">
        <v>0.3958333333333333</v>
      </c>
      <c r="D43" s="24">
        <v>0.75</v>
      </c>
      <c r="E43" s="20">
        <f t="shared" si="7"/>
        <v>7.5</v>
      </c>
      <c r="F43" s="21">
        <f t="shared" si="8"/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2" t="s">
        <v>15</v>
      </c>
      <c r="C44" s="23">
        <v>0.4583333333333333</v>
      </c>
      <c r="D44" s="24">
        <v>0.7708333333333334</v>
      </c>
      <c r="E44" s="20">
        <f t="shared" si="7"/>
        <v>6</v>
      </c>
      <c r="F44" s="21">
        <f t="shared" si="8"/>
        <v>1.5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2" t="s">
        <v>16</v>
      </c>
      <c r="C45" s="23"/>
      <c r="D45" s="24"/>
      <c r="E45" s="20"/>
      <c r="F45" s="2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5" t="s">
        <v>17</v>
      </c>
      <c r="C46" s="26"/>
      <c r="D46" s="27"/>
      <c r="E46" s="20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30"/>
      <c r="C47" s="30"/>
      <c r="D47" s="31" t="s">
        <v>18</v>
      </c>
      <c r="E47" s="32">
        <f t="shared" ref="E47:F47" si="9">SUM(E40:E46)</f>
        <v>37</v>
      </c>
      <c r="F47" s="33">
        <f t="shared" si="9"/>
        <v>3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1.33"/>
    <col customWidth="1" min="3" max="5" width="13.78"/>
    <col customWidth="1" min="6" max="8" width="11.33"/>
    <col customWidth="1" min="9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 t="s">
        <v>30</v>
      </c>
      <c r="B3" s="2"/>
      <c r="C3" s="2"/>
      <c r="D3" s="2"/>
      <c r="E3" s="2"/>
      <c r="F3" s="5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37" t="s">
        <v>31</v>
      </c>
      <c r="C4" s="30"/>
      <c r="D4" s="38">
        <v>0.025</v>
      </c>
      <c r="E4" s="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37" t="s">
        <v>32</v>
      </c>
      <c r="C5" s="30"/>
      <c r="D5" s="39">
        <v>3000.0</v>
      </c>
      <c r="E5" s="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30"/>
      <c r="C6" s="30"/>
      <c r="D6" s="30"/>
      <c r="E6" s="3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3.75" customHeight="1">
      <c r="A7" s="2"/>
      <c r="B7" s="31" t="s">
        <v>33</v>
      </c>
      <c r="C7" s="40" t="s">
        <v>34</v>
      </c>
      <c r="D7" s="41" t="s">
        <v>35</v>
      </c>
      <c r="E7" s="42" t="s">
        <v>36</v>
      </c>
      <c r="F7" s="10"/>
      <c r="G7" s="11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43" t="s">
        <v>37</v>
      </c>
      <c r="C8" s="44">
        <v>3000.0</v>
      </c>
      <c r="D8" s="45">
        <f t="shared" ref="D8:D19" si="1">IF(C8&gt;$D$5,C8-$D$5,0)</f>
        <v>0</v>
      </c>
      <c r="E8" s="46">
        <f t="shared" ref="E8:E19" si="2">ROUND(D8*$D$4,2)</f>
        <v>0</v>
      </c>
      <c r="F8" s="17"/>
      <c r="G8" s="17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43" t="s">
        <v>38</v>
      </c>
      <c r="C9" s="44">
        <v>5400.0</v>
      </c>
      <c r="D9" s="45">
        <f t="shared" si="1"/>
        <v>2400</v>
      </c>
      <c r="E9" s="46">
        <f t="shared" si="2"/>
        <v>60</v>
      </c>
      <c r="F9" s="17"/>
      <c r="G9" s="17"/>
      <c r="H9" s="1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43" t="s">
        <v>39</v>
      </c>
      <c r="C10" s="44">
        <v>2700.0</v>
      </c>
      <c r="D10" s="45">
        <f t="shared" si="1"/>
        <v>0</v>
      </c>
      <c r="E10" s="46">
        <f t="shared" si="2"/>
        <v>0</v>
      </c>
      <c r="F10" s="17"/>
      <c r="G10" s="17"/>
      <c r="H10" s="1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43" t="s">
        <v>40</v>
      </c>
      <c r="C11" s="44">
        <v>1900.0</v>
      </c>
      <c r="D11" s="45">
        <f t="shared" si="1"/>
        <v>0</v>
      </c>
      <c r="E11" s="46">
        <f t="shared" si="2"/>
        <v>0</v>
      </c>
      <c r="F11" s="17"/>
      <c r="G11" s="17"/>
      <c r="H11" s="1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43" t="s">
        <v>41</v>
      </c>
      <c r="C12" s="44">
        <v>3850.0</v>
      </c>
      <c r="D12" s="45">
        <f t="shared" si="1"/>
        <v>850</v>
      </c>
      <c r="E12" s="46">
        <f t="shared" si="2"/>
        <v>21.25</v>
      </c>
      <c r="F12" s="17"/>
      <c r="G12" s="17"/>
      <c r="H12" s="1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43" t="s">
        <v>42</v>
      </c>
      <c r="C13" s="44">
        <v>4430.0</v>
      </c>
      <c r="D13" s="45">
        <f t="shared" si="1"/>
        <v>1430</v>
      </c>
      <c r="E13" s="46">
        <f t="shared" si="2"/>
        <v>35.75</v>
      </c>
      <c r="F13" s="17"/>
      <c r="G13" s="17"/>
      <c r="H13" s="1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2"/>
      <c r="B14" s="43" t="s">
        <v>43</v>
      </c>
      <c r="C14" s="44">
        <v>1970.0</v>
      </c>
      <c r="D14" s="45">
        <f t="shared" si="1"/>
        <v>0</v>
      </c>
      <c r="E14" s="46">
        <f t="shared" si="2"/>
        <v>0</v>
      </c>
      <c r="F14" s="17"/>
      <c r="G14" s="17"/>
      <c r="H14" s="1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43" t="s">
        <v>44</v>
      </c>
      <c r="C15" s="44">
        <v>2380.0</v>
      </c>
      <c r="D15" s="45">
        <f t="shared" si="1"/>
        <v>0</v>
      </c>
      <c r="E15" s="46">
        <f t="shared" si="2"/>
        <v>0</v>
      </c>
      <c r="F15" s="17"/>
      <c r="G15" s="17"/>
      <c r="H15" s="2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43" t="s">
        <v>45</v>
      </c>
      <c r="C16" s="44">
        <v>1250.0</v>
      </c>
      <c r="D16" s="45">
        <f t="shared" si="1"/>
        <v>0</v>
      </c>
      <c r="E16" s="46">
        <f t="shared" si="2"/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43" t="s">
        <v>46</v>
      </c>
      <c r="C17" s="44">
        <v>6800.0</v>
      </c>
      <c r="D17" s="45">
        <f t="shared" si="1"/>
        <v>3800</v>
      </c>
      <c r="E17" s="46">
        <f t="shared" si="2"/>
        <v>95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43" t="s">
        <v>47</v>
      </c>
      <c r="C18" s="44">
        <v>2050.0</v>
      </c>
      <c r="D18" s="45">
        <f t="shared" si="1"/>
        <v>0</v>
      </c>
      <c r="E18" s="46">
        <f t="shared" si="2"/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43" t="s">
        <v>48</v>
      </c>
      <c r="C19" s="44">
        <v>7750.0</v>
      </c>
      <c r="D19" s="45">
        <f t="shared" si="1"/>
        <v>4750</v>
      </c>
      <c r="E19" s="46">
        <f t="shared" si="2"/>
        <v>118.75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31" t="s">
        <v>18</v>
      </c>
      <c r="C20" s="47">
        <f t="shared" ref="C20:E20" si="3">SUM(C8:C19)</f>
        <v>43480</v>
      </c>
      <c r="D20" s="48">
        <f t="shared" si="3"/>
        <v>13230</v>
      </c>
      <c r="E20" s="49">
        <f t="shared" si="3"/>
        <v>330.75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4" t="s">
        <v>49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4"/>
      <c r="B23" s="37" t="s">
        <v>31</v>
      </c>
      <c r="C23" s="30"/>
      <c r="D23" s="50">
        <v>0.0325</v>
      </c>
      <c r="E23" s="3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37" t="s">
        <v>32</v>
      </c>
      <c r="C24" s="30"/>
      <c r="D24" s="39">
        <v>10000.0</v>
      </c>
      <c r="E24" s="3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30"/>
      <c r="C25" s="30"/>
      <c r="D25" s="30"/>
      <c r="E25" s="3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31" t="s">
        <v>33</v>
      </c>
      <c r="C26" s="40" t="s">
        <v>34</v>
      </c>
      <c r="D26" s="41" t="s">
        <v>35</v>
      </c>
      <c r="E26" s="42" t="s">
        <v>36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43" t="s">
        <v>37</v>
      </c>
      <c r="C27" s="44">
        <v>12400.0</v>
      </c>
      <c r="D27" s="45">
        <f t="shared" ref="D27:D38" si="4">IF(C27&gt;$D$24,C27-$D$24,0)</f>
        <v>2400</v>
      </c>
      <c r="E27" s="46">
        <f t="shared" ref="E27:E38" si="5">ROUND(D27*$D$23,2)</f>
        <v>78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43" t="s">
        <v>38</v>
      </c>
      <c r="C28" s="44">
        <v>11050.0</v>
      </c>
      <c r="D28" s="45">
        <f t="shared" si="4"/>
        <v>1050</v>
      </c>
      <c r="E28" s="46">
        <f t="shared" si="5"/>
        <v>34.13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43" t="s">
        <v>39</v>
      </c>
      <c r="C29" s="44">
        <v>9880.0</v>
      </c>
      <c r="D29" s="45">
        <f t="shared" si="4"/>
        <v>0</v>
      </c>
      <c r="E29" s="46">
        <f t="shared" si="5"/>
        <v>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43" t="s">
        <v>40</v>
      </c>
      <c r="C30" s="44">
        <v>10020.0</v>
      </c>
      <c r="D30" s="45">
        <f t="shared" si="4"/>
        <v>20</v>
      </c>
      <c r="E30" s="46">
        <f t="shared" si="5"/>
        <v>0.65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43" t="s">
        <v>41</v>
      </c>
      <c r="C31" s="44">
        <v>8420.0</v>
      </c>
      <c r="D31" s="45">
        <f t="shared" si="4"/>
        <v>0</v>
      </c>
      <c r="E31" s="46">
        <f t="shared" si="5"/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43" t="s">
        <v>42</v>
      </c>
      <c r="C32" s="44">
        <v>13135.0</v>
      </c>
      <c r="D32" s="45">
        <f t="shared" si="4"/>
        <v>3135</v>
      </c>
      <c r="E32" s="46">
        <f t="shared" si="5"/>
        <v>101.89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43" t="s">
        <v>43</v>
      </c>
      <c r="C33" s="44">
        <v>11000.0</v>
      </c>
      <c r="D33" s="45">
        <f t="shared" si="4"/>
        <v>1000</v>
      </c>
      <c r="E33" s="46">
        <f t="shared" si="5"/>
        <v>32.5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43" t="s">
        <v>44</v>
      </c>
      <c r="C34" s="44">
        <v>9750.0</v>
      </c>
      <c r="D34" s="45">
        <f t="shared" si="4"/>
        <v>0</v>
      </c>
      <c r="E34" s="46">
        <f t="shared" si="5"/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43" t="s">
        <v>45</v>
      </c>
      <c r="C35" s="44">
        <v>19950.0</v>
      </c>
      <c r="D35" s="45">
        <f t="shared" si="4"/>
        <v>9950</v>
      </c>
      <c r="E35" s="46">
        <f t="shared" si="5"/>
        <v>323.38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43" t="s">
        <v>46</v>
      </c>
      <c r="C36" s="44">
        <v>14700.0</v>
      </c>
      <c r="D36" s="45">
        <f t="shared" si="4"/>
        <v>4700</v>
      </c>
      <c r="E36" s="46">
        <f t="shared" si="5"/>
        <v>152.75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43" t="s">
        <v>47</v>
      </c>
      <c r="C37" s="44">
        <v>12200.0</v>
      </c>
      <c r="D37" s="45">
        <f t="shared" si="4"/>
        <v>2200</v>
      </c>
      <c r="E37" s="46">
        <f t="shared" si="5"/>
        <v>71.5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43" t="s">
        <v>48</v>
      </c>
      <c r="C38" s="44">
        <v>7300.0</v>
      </c>
      <c r="D38" s="45">
        <f t="shared" si="4"/>
        <v>0</v>
      </c>
      <c r="E38" s="46">
        <f t="shared" si="5"/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31" t="s">
        <v>18</v>
      </c>
      <c r="C39" s="47">
        <f t="shared" ref="C39:E39" si="6">SUM(C27:C38)</f>
        <v>139805</v>
      </c>
      <c r="D39" s="48">
        <f t="shared" si="6"/>
        <v>24455</v>
      </c>
      <c r="E39" s="49">
        <f t="shared" si="6"/>
        <v>794.8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4" t="s">
        <v>50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4"/>
      <c r="B42" s="37" t="s">
        <v>31</v>
      </c>
      <c r="C42" s="30"/>
      <c r="D42" s="50">
        <v>0.0205</v>
      </c>
      <c r="E42" s="3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37" t="s">
        <v>32</v>
      </c>
      <c r="C43" s="30"/>
      <c r="D43" s="39">
        <v>50000.0</v>
      </c>
      <c r="E43" s="3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30"/>
      <c r="C44" s="30"/>
      <c r="D44" s="30"/>
      <c r="E44" s="3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31" t="s">
        <v>33</v>
      </c>
      <c r="C45" s="40" t="s">
        <v>34</v>
      </c>
      <c r="D45" s="41" t="s">
        <v>35</v>
      </c>
      <c r="E45" s="42" t="s">
        <v>36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43" t="s">
        <v>37</v>
      </c>
      <c r="C46" s="44">
        <v>55000.0</v>
      </c>
      <c r="D46" s="45">
        <f t="shared" ref="D46:D57" si="7">IF(C46&gt;$D$43,C46-$D$43,0)</f>
        <v>5000</v>
      </c>
      <c r="E46" s="46">
        <f t="shared" ref="E46:E57" si="8">ROUND(D46*$D$42,2)</f>
        <v>102.5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43" t="s">
        <v>38</v>
      </c>
      <c r="C47" s="44">
        <v>74000.0</v>
      </c>
      <c r="D47" s="45">
        <f t="shared" si="7"/>
        <v>24000</v>
      </c>
      <c r="E47" s="46">
        <f t="shared" si="8"/>
        <v>492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43" t="s">
        <v>39</v>
      </c>
      <c r="C48" s="44">
        <v>68000.0</v>
      </c>
      <c r="D48" s="45">
        <f t="shared" si="7"/>
        <v>18000</v>
      </c>
      <c r="E48" s="46">
        <f t="shared" si="8"/>
        <v>369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43" t="s">
        <v>40</v>
      </c>
      <c r="C49" s="44">
        <v>49000.0</v>
      </c>
      <c r="D49" s="45">
        <f t="shared" si="7"/>
        <v>0</v>
      </c>
      <c r="E49" s="46">
        <f t="shared" si="8"/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43" t="s">
        <v>41</v>
      </c>
      <c r="C50" s="44">
        <v>65500.0</v>
      </c>
      <c r="D50" s="45">
        <f t="shared" si="7"/>
        <v>15500</v>
      </c>
      <c r="E50" s="46">
        <f t="shared" si="8"/>
        <v>317.75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43" t="s">
        <v>42</v>
      </c>
      <c r="C51" s="44">
        <v>72250.0</v>
      </c>
      <c r="D51" s="45">
        <f t="shared" si="7"/>
        <v>22250</v>
      </c>
      <c r="E51" s="46">
        <f t="shared" si="8"/>
        <v>456.13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43" t="s">
        <v>43</v>
      </c>
      <c r="C52" s="44">
        <v>101000.0</v>
      </c>
      <c r="D52" s="45">
        <f t="shared" si="7"/>
        <v>51000</v>
      </c>
      <c r="E52" s="46">
        <f t="shared" si="8"/>
        <v>1045.5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43" t="s">
        <v>44</v>
      </c>
      <c r="C53" s="44">
        <v>52150.0</v>
      </c>
      <c r="D53" s="45">
        <f t="shared" si="7"/>
        <v>2150</v>
      </c>
      <c r="E53" s="46">
        <f t="shared" si="8"/>
        <v>44.08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43" t="s">
        <v>45</v>
      </c>
      <c r="C54" s="44">
        <v>39780.0</v>
      </c>
      <c r="D54" s="45">
        <f t="shared" si="7"/>
        <v>0</v>
      </c>
      <c r="E54" s="46">
        <f t="shared" si="8"/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43" t="s">
        <v>46</v>
      </c>
      <c r="C55" s="44">
        <v>59000.0</v>
      </c>
      <c r="D55" s="45">
        <f t="shared" si="7"/>
        <v>9000</v>
      </c>
      <c r="E55" s="46">
        <f t="shared" si="8"/>
        <v>184.5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43" t="s">
        <v>47</v>
      </c>
      <c r="C56" s="44">
        <v>84600.0</v>
      </c>
      <c r="D56" s="45">
        <f t="shared" si="7"/>
        <v>34600</v>
      </c>
      <c r="E56" s="46">
        <f t="shared" si="8"/>
        <v>709.3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43" t="s">
        <v>48</v>
      </c>
      <c r="C57" s="44">
        <v>47350.0</v>
      </c>
      <c r="D57" s="45">
        <f t="shared" si="7"/>
        <v>0</v>
      </c>
      <c r="E57" s="46">
        <f t="shared" si="8"/>
        <v>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31" t="s">
        <v>18</v>
      </c>
      <c r="C58" s="47">
        <f t="shared" ref="C58:E58" si="9">SUM(C46:C57)</f>
        <v>767630</v>
      </c>
      <c r="D58" s="48">
        <f t="shared" si="9"/>
        <v>181500</v>
      </c>
      <c r="E58" s="49">
        <f t="shared" si="9"/>
        <v>3720.76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